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Instructions" sheetId="1" r:id="rId1"/>
    <sheet name="Questionnaire" sheetId="5" r:id="rId2"/>
    <sheet name="Beverage Volumes" sheetId="3" r:id="rId3"/>
    <sheet name="Full Svc Vending Volumes" sheetId="8" r:id="rId4"/>
    <sheet name="Equip &amp; Vending Requirements" sheetId="7" r:id="rId5"/>
    <sheet name="Pricing Proposal"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6" l="1"/>
  <c r="M128" i="3" l="1"/>
  <c r="M127" i="3"/>
  <c r="M126" i="3"/>
  <c r="M125" i="3"/>
  <c r="M124" i="3"/>
  <c r="M123" i="3"/>
  <c r="M122" i="3"/>
  <c r="M121" i="3"/>
  <c r="I128" i="3"/>
  <c r="I127" i="3"/>
  <c r="I126" i="3"/>
  <c r="I125" i="3"/>
  <c r="I124" i="3"/>
  <c r="I123" i="3"/>
  <c r="I122" i="3"/>
  <c r="I121" i="3"/>
  <c r="C59" i="8" l="1"/>
  <c r="C49" i="8"/>
  <c r="D17" i="8"/>
  <c r="D11" i="8"/>
  <c r="D8" i="8"/>
  <c r="D59" i="8"/>
  <c r="D55" i="8"/>
  <c r="C55" i="8"/>
  <c r="D49" i="8"/>
  <c r="D45" i="8"/>
  <c r="C45" i="8"/>
  <c r="D40" i="8"/>
  <c r="C40" i="8"/>
  <c r="C17" i="8"/>
  <c r="C11" i="8"/>
  <c r="C8" i="8"/>
  <c r="E7" i="8"/>
  <c r="E10" i="8"/>
  <c r="E11" i="8" s="1"/>
  <c r="E13" i="8"/>
  <c r="E14" i="8"/>
  <c r="E15" i="8"/>
  <c r="E16" i="8"/>
  <c r="E19" i="8"/>
  <c r="E20" i="8"/>
  <c r="E21" i="8"/>
  <c r="E22" i="8"/>
  <c r="E23" i="8"/>
  <c r="E24" i="8"/>
  <c r="E25" i="8"/>
  <c r="E26" i="8"/>
  <c r="E27" i="8"/>
  <c r="E28" i="8"/>
  <c r="E29" i="8"/>
  <c r="E30" i="8"/>
  <c r="E31" i="8"/>
  <c r="E32" i="8"/>
  <c r="E33" i="8"/>
  <c r="E34" i="8"/>
  <c r="E35" i="8"/>
  <c r="E36" i="8"/>
  <c r="E37" i="8"/>
  <c r="E38" i="8"/>
  <c r="E39" i="8"/>
  <c r="E42" i="8"/>
  <c r="E43" i="8"/>
  <c r="E44" i="8"/>
  <c r="E47" i="8"/>
  <c r="E48" i="8"/>
  <c r="E51" i="8"/>
  <c r="E55" i="8" s="1"/>
  <c r="E52" i="8"/>
  <c r="E53" i="8"/>
  <c r="E54" i="8"/>
  <c r="E57" i="8"/>
  <c r="E58" i="8"/>
  <c r="E6" i="8"/>
  <c r="E45" i="8" l="1"/>
  <c r="E17" i="8"/>
  <c r="C62" i="8"/>
  <c r="D62" i="8"/>
  <c r="E59" i="8"/>
  <c r="E49" i="8"/>
  <c r="E40" i="8"/>
  <c r="E8" i="8"/>
  <c r="G126" i="3"/>
  <c r="H126" i="3"/>
  <c r="J126" i="3"/>
  <c r="K126" i="3"/>
  <c r="L126" i="3"/>
  <c r="F126" i="3"/>
  <c r="I108" i="3"/>
  <c r="M108" i="3"/>
  <c r="I50" i="3"/>
  <c r="M50" i="3"/>
  <c r="I109" i="3"/>
  <c r="M109" i="3"/>
  <c r="I110" i="3"/>
  <c r="M110" i="3"/>
  <c r="I111" i="3"/>
  <c r="M111" i="3"/>
  <c r="I51" i="3"/>
  <c r="M51" i="3"/>
  <c r="I52" i="3"/>
  <c r="M52" i="3"/>
  <c r="I112" i="3"/>
  <c r="M112" i="3"/>
  <c r="I113" i="3"/>
  <c r="M113" i="3"/>
  <c r="J13" i="3"/>
  <c r="K13" i="3"/>
  <c r="L13" i="3"/>
  <c r="J14" i="3"/>
  <c r="K14" i="3"/>
  <c r="L14" i="3"/>
  <c r="J15" i="3"/>
  <c r="K15" i="3"/>
  <c r="L15" i="3"/>
  <c r="J16" i="3"/>
  <c r="K16" i="3"/>
  <c r="L16" i="3"/>
  <c r="J17" i="3"/>
  <c r="K17" i="3"/>
  <c r="L17" i="3"/>
  <c r="J18" i="3"/>
  <c r="K18" i="3"/>
  <c r="L18" i="3"/>
  <c r="J19" i="3"/>
  <c r="K19" i="3"/>
  <c r="L19" i="3"/>
  <c r="J20" i="3"/>
  <c r="K20" i="3"/>
  <c r="L20" i="3"/>
  <c r="J21" i="3"/>
  <c r="K21" i="3"/>
  <c r="L21" i="3"/>
  <c r="J22" i="3"/>
  <c r="K22" i="3"/>
  <c r="L22" i="3"/>
  <c r="J23" i="3"/>
  <c r="K23" i="3"/>
  <c r="L23" i="3"/>
  <c r="J24" i="3"/>
  <c r="K24" i="3"/>
  <c r="L24" i="3"/>
  <c r="J25" i="3"/>
  <c r="K25" i="3"/>
  <c r="L25" i="3"/>
  <c r="J26" i="3"/>
  <c r="K26" i="3"/>
  <c r="L26" i="3"/>
  <c r="J27" i="3"/>
  <c r="K27" i="3"/>
  <c r="L27" i="3"/>
  <c r="J28" i="3"/>
  <c r="K28" i="3"/>
  <c r="L28" i="3"/>
  <c r="J29" i="3"/>
  <c r="K29" i="3"/>
  <c r="L29" i="3"/>
  <c r="J30" i="3"/>
  <c r="K30" i="3"/>
  <c r="L30" i="3"/>
  <c r="J31" i="3"/>
  <c r="K31" i="3"/>
  <c r="L31" i="3"/>
  <c r="J32" i="3"/>
  <c r="K32" i="3"/>
  <c r="L32" i="3"/>
  <c r="J33" i="3"/>
  <c r="K33" i="3"/>
  <c r="L33" i="3"/>
  <c r="J34" i="3"/>
  <c r="K34" i="3"/>
  <c r="L34" i="3"/>
  <c r="J35" i="3"/>
  <c r="K35" i="3"/>
  <c r="L35" i="3"/>
  <c r="J36" i="3"/>
  <c r="K36" i="3"/>
  <c r="L36" i="3"/>
  <c r="J37" i="3"/>
  <c r="K37" i="3"/>
  <c r="L37" i="3"/>
  <c r="J38" i="3"/>
  <c r="K38" i="3"/>
  <c r="L38" i="3"/>
  <c r="J39" i="3"/>
  <c r="K39" i="3"/>
  <c r="L39" i="3"/>
  <c r="J40" i="3"/>
  <c r="K40" i="3"/>
  <c r="L40" i="3"/>
  <c r="J41" i="3"/>
  <c r="K41" i="3"/>
  <c r="L41" i="3"/>
  <c r="J42" i="3"/>
  <c r="K42" i="3"/>
  <c r="L42" i="3"/>
  <c r="L12" i="3"/>
  <c r="K12" i="3"/>
  <c r="J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12" i="3"/>
  <c r="E62" i="8" l="1"/>
  <c r="F12" i="6"/>
  <c r="E12" i="6"/>
  <c r="M12" i="3"/>
  <c r="I33" i="3"/>
  <c r="I39" i="3"/>
  <c r="I31" i="3"/>
  <c r="I23" i="3"/>
  <c r="I15" i="3"/>
  <c r="I40" i="3"/>
  <c r="M39" i="3"/>
  <c r="M36" i="3"/>
  <c r="M31" i="3"/>
  <c r="M28" i="3"/>
  <c r="M20" i="3"/>
  <c r="M23" i="3"/>
  <c r="M15" i="3"/>
  <c r="I30" i="3"/>
  <c r="M25" i="3"/>
  <c r="M41" i="3"/>
  <c r="M38" i="3"/>
  <c r="M30" i="3"/>
  <c r="M22" i="3"/>
  <c r="M14" i="3"/>
  <c r="I38" i="3"/>
  <c r="M19" i="3"/>
  <c r="M33" i="3"/>
  <c r="M40" i="3"/>
  <c r="M35" i="3"/>
  <c r="M32" i="3"/>
  <c r="M27" i="3"/>
  <c r="M24" i="3"/>
  <c r="M16" i="3"/>
  <c r="I22" i="3"/>
  <c r="M17" i="3"/>
  <c r="M37" i="3"/>
  <c r="M21" i="3"/>
  <c r="M13" i="3"/>
  <c r="I14" i="3"/>
  <c r="M42" i="3"/>
  <c r="M34" i="3"/>
  <c r="M29" i="3"/>
  <c r="M26" i="3"/>
  <c r="M18" i="3"/>
  <c r="I13" i="3"/>
  <c r="I37" i="3"/>
  <c r="I29" i="3"/>
  <c r="I41" i="3"/>
  <c r="I21" i="3"/>
  <c r="I25" i="3"/>
  <c r="I17" i="3"/>
  <c r="I32" i="3"/>
  <c r="I24" i="3"/>
  <c r="I16" i="3"/>
  <c r="I28" i="3"/>
  <c r="I12" i="3"/>
  <c r="I35" i="3"/>
  <c r="I27" i="3"/>
  <c r="I19" i="3"/>
  <c r="I20" i="3"/>
  <c r="I34" i="3"/>
  <c r="I18" i="3"/>
  <c r="I26" i="3"/>
  <c r="I36" i="3"/>
  <c r="I42" i="3"/>
  <c r="L128" i="3" l="1"/>
  <c r="K128" i="3"/>
  <c r="J128" i="3"/>
  <c r="H128" i="3"/>
  <c r="G128" i="3"/>
  <c r="F128" i="3"/>
  <c r="L127" i="3"/>
  <c r="K127" i="3"/>
  <c r="J127" i="3"/>
  <c r="H127" i="3"/>
  <c r="G127" i="3"/>
  <c r="F127" i="3"/>
  <c r="L125" i="3"/>
  <c r="K125" i="3"/>
  <c r="J125" i="3"/>
  <c r="H125" i="3"/>
  <c r="G125" i="3"/>
  <c r="F125" i="3"/>
  <c r="L124" i="3"/>
  <c r="K124" i="3"/>
  <c r="J124" i="3"/>
  <c r="H124" i="3"/>
  <c r="G124" i="3"/>
  <c r="F124" i="3"/>
  <c r="L123" i="3"/>
  <c r="K123" i="3"/>
  <c r="J123" i="3"/>
  <c r="H123" i="3"/>
  <c r="G123" i="3"/>
  <c r="F123" i="3"/>
  <c r="L121" i="3"/>
  <c r="K121" i="3"/>
  <c r="J121" i="3"/>
  <c r="H121" i="3"/>
  <c r="G121" i="3"/>
  <c r="F121" i="3"/>
  <c r="L122" i="3"/>
  <c r="K122" i="3"/>
  <c r="J122" i="3"/>
  <c r="H122" i="3"/>
  <c r="G122" i="3"/>
  <c r="F122" i="3"/>
  <c r="M118" i="3"/>
  <c r="I118" i="3"/>
  <c r="M117" i="3"/>
  <c r="I117" i="3"/>
  <c r="M116" i="3"/>
  <c r="I116" i="3"/>
  <c r="M115" i="3"/>
  <c r="I115" i="3"/>
  <c r="M106" i="3"/>
  <c r="I106" i="3"/>
  <c r="M105" i="3"/>
  <c r="I105" i="3"/>
  <c r="M104" i="3"/>
  <c r="I104" i="3"/>
  <c r="M103" i="3"/>
  <c r="I103" i="3"/>
  <c r="M102" i="3"/>
  <c r="I102" i="3"/>
  <c r="M101" i="3"/>
  <c r="I101" i="3"/>
  <c r="M100" i="3"/>
  <c r="I100" i="3"/>
  <c r="M98" i="3"/>
  <c r="I98" i="3"/>
  <c r="M97" i="3"/>
  <c r="I97" i="3"/>
  <c r="M96" i="3"/>
  <c r="I96" i="3"/>
  <c r="M95" i="3"/>
  <c r="I95" i="3"/>
  <c r="M94" i="3"/>
  <c r="I94" i="3"/>
  <c r="M93" i="3"/>
  <c r="I93" i="3"/>
  <c r="M92" i="3"/>
  <c r="I92" i="3"/>
  <c r="M90" i="3"/>
  <c r="I90" i="3"/>
  <c r="M89" i="3"/>
  <c r="I89" i="3"/>
  <c r="M88" i="3"/>
  <c r="I88" i="3"/>
  <c r="M87" i="3"/>
  <c r="I87" i="3"/>
  <c r="M86" i="3"/>
  <c r="I86" i="3"/>
  <c r="M85" i="3"/>
  <c r="I85" i="3"/>
  <c r="M84" i="3"/>
  <c r="I84" i="3"/>
  <c r="M83" i="3"/>
  <c r="I83" i="3"/>
  <c r="M71" i="3"/>
  <c r="I71" i="3"/>
  <c r="M82" i="3"/>
  <c r="I82" i="3"/>
  <c r="M81" i="3"/>
  <c r="I81" i="3"/>
  <c r="M80" i="3"/>
  <c r="I80" i="3"/>
  <c r="M79" i="3"/>
  <c r="I79" i="3"/>
  <c r="M78" i="3"/>
  <c r="I78" i="3"/>
  <c r="M77" i="3"/>
  <c r="I77" i="3"/>
  <c r="M76" i="3"/>
  <c r="I76" i="3"/>
  <c r="M75" i="3"/>
  <c r="I75" i="3"/>
  <c r="M73" i="3"/>
  <c r="I73" i="3"/>
  <c r="M70" i="3"/>
  <c r="I70" i="3"/>
  <c r="M69" i="3"/>
  <c r="I69" i="3"/>
  <c r="M68" i="3"/>
  <c r="I68" i="3"/>
  <c r="M67" i="3"/>
  <c r="I67" i="3"/>
  <c r="M66" i="3"/>
  <c r="I66" i="3"/>
  <c r="M65" i="3"/>
  <c r="I65" i="3"/>
  <c r="M74" i="3"/>
  <c r="I74" i="3"/>
  <c r="M64" i="3"/>
  <c r="I64" i="3"/>
  <c r="M63" i="3"/>
  <c r="I63" i="3"/>
  <c r="M62" i="3"/>
  <c r="I62" i="3"/>
  <c r="M61" i="3"/>
  <c r="I61" i="3"/>
  <c r="M60" i="3"/>
  <c r="I60" i="3"/>
  <c r="M59" i="3"/>
  <c r="I59" i="3"/>
  <c r="M58" i="3"/>
  <c r="I58" i="3"/>
  <c r="M57" i="3"/>
  <c r="I57" i="3"/>
  <c r="M56" i="3"/>
  <c r="I56" i="3"/>
  <c r="M55" i="3"/>
  <c r="I55" i="3"/>
  <c r="M54" i="3"/>
  <c r="I54" i="3"/>
  <c r="W42" i="3"/>
  <c r="X42" i="3" s="1"/>
  <c r="W41" i="3"/>
  <c r="X41" i="3" s="1"/>
  <c r="W40" i="3"/>
  <c r="X40" i="3" s="1"/>
  <c r="W39" i="3"/>
  <c r="X39" i="3" s="1"/>
  <c r="W38" i="3"/>
  <c r="X38" i="3" s="1"/>
  <c r="W37" i="3"/>
  <c r="X37" i="3" s="1"/>
  <c r="W36" i="3"/>
  <c r="X36" i="3" s="1"/>
  <c r="W35" i="3"/>
  <c r="X35" i="3" s="1"/>
  <c r="W34" i="3"/>
  <c r="X34" i="3" s="1"/>
  <c r="W33" i="3"/>
  <c r="X33" i="3" s="1"/>
  <c r="W32" i="3"/>
  <c r="X32" i="3" s="1"/>
  <c r="W31" i="3"/>
  <c r="X31" i="3" s="1"/>
  <c r="W30" i="3"/>
  <c r="X30" i="3" s="1"/>
  <c r="W29" i="3"/>
  <c r="X29" i="3" s="1"/>
  <c r="W28" i="3"/>
  <c r="X28" i="3" s="1"/>
  <c r="W27" i="3"/>
  <c r="X27" i="3" s="1"/>
  <c r="W26" i="3"/>
  <c r="X26" i="3" s="1"/>
  <c r="W25" i="3"/>
  <c r="X25" i="3" s="1"/>
  <c r="W24" i="3"/>
  <c r="X24" i="3" s="1"/>
  <c r="W23" i="3"/>
  <c r="X23" i="3" s="1"/>
  <c r="W22" i="3"/>
  <c r="X22" i="3" s="1"/>
  <c r="W21" i="3"/>
  <c r="X21" i="3" s="1"/>
  <c r="W20" i="3"/>
  <c r="X20" i="3" s="1"/>
  <c r="W19" i="3"/>
  <c r="X19" i="3" s="1"/>
  <c r="W18" i="3"/>
  <c r="X18" i="3" s="1"/>
  <c r="W17" i="3"/>
  <c r="X17" i="3" s="1"/>
  <c r="W16" i="3"/>
  <c r="X16" i="3" s="1"/>
  <c r="W15" i="3"/>
  <c r="X15" i="3" s="1"/>
  <c r="W14" i="3"/>
  <c r="X14" i="3" s="1"/>
  <c r="W13" i="3"/>
  <c r="X13" i="3" s="1"/>
  <c r="W12" i="3"/>
  <c r="M49" i="3"/>
  <c r="I49" i="3"/>
  <c r="M48" i="3"/>
  <c r="I48" i="3"/>
  <c r="M47" i="3"/>
  <c r="I47" i="3"/>
  <c r="M46" i="3"/>
  <c r="I46" i="3"/>
  <c r="M45" i="3"/>
  <c r="I45" i="3"/>
  <c r="M44" i="3"/>
  <c r="I44" i="3"/>
  <c r="E10" i="6" l="1"/>
  <c r="E9" i="6"/>
  <c r="F9" i="6"/>
  <c r="E7" i="6"/>
  <c r="F7" i="6"/>
  <c r="E11" i="6"/>
  <c r="F11" i="6"/>
  <c r="S19" i="3"/>
  <c r="S39" i="3"/>
  <c r="S31" i="3"/>
  <c r="S20" i="3"/>
  <c r="S40" i="3"/>
  <c r="S24" i="3"/>
  <c r="S27" i="3"/>
  <c r="S36" i="3"/>
  <c r="S17" i="3"/>
  <c r="S25" i="3"/>
  <c r="S33" i="3"/>
  <c r="S37" i="3"/>
  <c r="S41" i="3"/>
  <c r="S15" i="3"/>
  <c r="S16" i="3"/>
  <c r="S29" i="3"/>
  <c r="S35" i="3"/>
  <c r="S28" i="3"/>
  <c r="S21" i="3"/>
  <c r="S18" i="3"/>
  <c r="S26" i="3"/>
  <c r="S34" i="3"/>
  <c r="S42" i="3"/>
  <c r="S23" i="3"/>
  <c r="S32" i="3"/>
  <c r="S13" i="3"/>
  <c r="S14" i="3"/>
  <c r="S22" i="3"/>
  <c r="S30" i="3"/>
  <c r="S38" i="3"/>
  <c r="X12" i="3"/>
  <c r="F6" i="6"/>
  <c r="E13" i="6"/>
  <c r="F8" i="6"/>
  <c r="F10" i="6"/>
  <c r="F13" i="6"/>
  <c r="E8" i="6"/>
  <c r="E6" i="6" l="1"/>
  <c r="E15" i="6" s="1"/>
  <c r="F15" i="6"/>
  <c r="S12" i="3"/>
  <c r="E17" i="6" l="1"/>
  <c r="E16" i="6"/>
  <c r="F16" i="6"/>
  <c r="F17" i="6"/>
</calcChain>
</file>

<file path=xl/sharedStrings.xml><?xml version="1.0" encoding="utf-8"?>
<sst xmlns="http://schemas.openxmlformats.org/spreadsheetml/2006/main" count="408" uniqueCount="262">
  <si>
    <t>JUICE MIGHTY MANGO NAKED NAKED 15.2OZ 8/CS</t>
  </si>
  <si>
    <t>JUICE STRAWBERRY BANANA NAKED 15.2OZ 8/CS</t>
  </si>
  <si>
    <t>JUICE BERRY BLAST NAKED 15.2OZ 8/CS</t>
  </si>
  <si>
    <t>JUICE LEMONADE TROPICANA 12OZ 12 /CS</t>
  </si>
  <si>
    <t>JUICE WATERMELON TROPICANA 12OZ 12/CS</t>
  </si>
  <si>
    <t>JUICE GRAPEFUIT RUBY RED 12/15.2 OZ BOTTLES</t>
  </si>
  <si>
    <t>POSTMIX LEMONADE PINK BRISK TROPICANA 3GAL/BIB</t>
  </si>
  <si>
    <t>POSTMIX LEMONADE TROPICANA 5 GAL BIB</t>
  </si>
  <si>
    <t>SOBE POMEGRANATE LIFE WATER 3 GAL/BIB</t>
  </si>
  <si>
    <t>POSTMIX APPLE JUICE-3 GALLON BIB</t>
  </si>
  <si>
    <t>GATORADE ORIG LEMON LIME 24-20 OZ/CS</t>
  </si>
  <si>
    <t>POSTMIX CRANBERRY JUICE 3 GAL/BIB</t>
  </si>
  <si>
    <t>CRANBERRY 12/PK PLASTIC 15.2 OZ.</t>
  </si>
  <si>
    <t>POSTMIX DR PEPPER 5 GALLON BIB</t>
  </si>
  <si>
    <t>POSTMIX GINGER ALE 5 GALLON BIB</t>
  </si>
  <si>
    <t>POSTMIX GINGER ALE 3 GALLON BIB</t>
  </si>
  <si>
    <t>POSTMIX MOUNTAIN DEW 5 GAL/BIB</t>
  </si>
  <si>
    <t>POSTMIX DIET MOUNTAIN DEW 3 GAL/BIB</t>
  </si>
  <si>
    <t>DIET MOUNTAIN DEW CANS 24-12OZ/CS</t>
  </si>
  <si>
    <t>POSTMIX MUG ROOTBEER 5 GAL/BIB</t>
  </si>
  <si>
    <t>POSTMIX MUG ROOTBEER 3 GAL/BIB</t>
  </si>
  <si>
    <t>POSTMIX ORANGE JUICE 3 GAL/BIB</t>
  </si>
  <si>
    <t>POSTMIX TEA UNSWEET BRISK LIPTON 3 GAL/BIB</t>
  </si>
  <si>
    <t>POSTMIX PEPSI DIET 5 GAL/BIB</t>
  </si>
  <si>
    <t>POSTMIX PEPSI 5 GAL/BIB</t>
  </si>
  <si>
    <t>POSTMIX SIERRA MIST TWIST 5 GAL/BIB</t>
  </si>
  <si>
    <t>POSTMIX SIERRA MIST TWIST 3 GAL/BIB</t>
  </si>
  <si>
    <t>POSTMIX BREWED UNSWEET TEA LIPTON 3 GAL/BIB</t>
  </si>
  <si>
    <t>POSTMIX SOUR MIX 3 GAL/BIB</t>
  </si>
  <si>
    <t>POSTMIX TEA ICED W/LEMON BRISK 5 GAL/BIB</t>
  </si>
  <si>
    <t>POSTMIX TEA ICED W/LEMON BRISK 3 GAL/BIB</t>
  </si>
  <si>
    <t>POSTMIX TEA ICED UNSWEETENED NO/LEMON 5 GAL/BIB</t>
  </si>
  <si>
    <t>POSTMIX TONIC 5 GAL/BIB</t>
  </si>
  <si>
    <t>POSTMIX TONIC 3 GAL/BIB</t>
  </si>
  <si>
    <t>PEPSI WILD CHERRY BTL 20OZ 24/CS</t>
  </si>
  <si>
    <t>ORANGE CRUSH BTL 20OZ 24/CS</t>
  </si>
  <si>
    <t>TONIC WATER 10OZ GLASS 24/CS</t>
  </si>
  <si>
    <t>DR PEPPER BTL 20OZ 24/CS</t>
  </si>
  <si>
    <t>SQUIRT BTL 20OZ 24/CS</t>
  </si>
  <si>
    <t>MOUNTAIN DEW CODE RED BTL 20OZ 24/CS</t>
  </si>
  <si>
    <t>GINGER ALE SCHWEPPES BTL 20OZ 24/CS</t>
  </si>
  <si>
    <t>MOUNTAIN DEW DIET BTL 20OZ 24/CS</t>
  </si>
  <si>
    <t>GINGERALE 24-12 OZ CAN/CS</t>
  </si>
  <si>
    <t>JUICE ORANGE 12/15.2 OZ BOTTLES</t>
  </si>
  <si>
    <t>MUG ROOT BEER 24-20 OZ PL BTL 24/CS</t>
  </si>
  <si>
    <t>MOUNTAIN DEW 24-20 OZ BTL/CS</t>
  </si>
  <si>
    <t>PEPSI 24-20 OZ BTL/CS</t>
  </si>
  <si>
    <t>PEPSI DIET 24-20OZ BTL/CS</t>
  </si>
  <si>
    <t>SIERRA MIST TWIST 24-20OZ BTL/CS</t>
  </si>
  <si>
    <t>GINGER ALE DIET MINI 24-7.5OZ CANS/CS</t>
  </si>
  <si>
    <t>SIERRA MIST MINI 24-7.5OZ CANS/CS</t>
  </si>
  <si>
    <t>DR PEPPER 24-12OZ CAN/CS</t>
  </si>
  <si>
    <t>DR PEPPER DIET 24-12OZ CAN/CS</t>
  </si>
  <si>
    <t>DR PEPPER DIET 24-20 OZ BTL/CS</t>
  </si>
  <si>
    <t>MTN DEW 24-12OZ CN/CS</t>
  </si>
  <si>
    <t>ICED TEA 24-12OZ CN/CS</t>
  </si>
  <si>
    <t>PEPSI 2 12-PACKS /CS</t>
  </si>
  <si>
    <t>PEPSI DIET 2 12 PACKS /CS</t>
  </si>
  <si>
    <t>MIST TWIST 24-12OZ CN/CS</t>
  </si>
  <si>
    <t>SIERRA MIST TWIST DIET 24-12OZ CN/CS</t>
  </si>
  <si>
    <t>SOBE LIFE WATER BL&amp; BLUEBERRY 12-20 OZ/CS</t>
  </si>
  <si>
    <t>SOBE LIFE WATER YUMMY BERRY 12-20 OZ/CS</t>
  </si>
  <si>
    <t>WATER LIFE 700ML 12/CASE</t>
  </si>
  <si>
    <t>WATER GRAPE PROPEL 20 BTL</t>
  </si>
  <si>
    <t>WATER VOSS STILL 500ML 24 / CS</t>
  </si>
  <si>
    <t>WATER BERRY PROPEL 20 OZ 24 BTL/CS</t>
  </si>
  <si>
    <t>WATER AQUAFINA 24-20OZ BTL/CS</t>
  </si>
  <si>
    <t>RASPBERRY ICE TEA LIPTON 12-18.5 BTL/CS</t>
  </si>
  <si>
    <t>GREEN TEA NOTTOOSWEETHONEY LIPTON 12-18.5 BTL/CS</t>
  </si>
  <si>
    <t>ICE TEA UNSWEETENED LIPTON 12-18.5 BTL/CS</t>
  </si>
  <si>
    <t>TEA PURE LEAF SWEET ICED 18.5 OZ BTL / 12 CS</t>
  </si>
  <si>
    <t>TEA LIPTON GREEN DIET ICED 20 OZ BTL / 24 CS</t>
  </si>
  <si>
    <t>DRINK GATORADE FRUIT PUNCH 24-20OZ/CS</t>
  </si>
  <si>
    <t>GATORADE ORANGE BTL 20OZ 24/CS</t>
  </si>
  <si>
    <t>GATORADE COOL BLUE BTL 20OZ 24/CS</t>
  </si>
  <si>
    <t>JUICE RUBY RED GRAPEFRUIT BTL 15.2OZ 15/CS</t>
  </si>
  <si>
    <t>JUICE APPLE 15/15.2 OZ BOTTLES</t>
  </si>
  <si>
    <t>TEA PEACH PURE LEAF BTL 18.5OZ 12/CS</t>
  </si>
  <si>
    <t>TEA LEMONADE PURE LEAF BTL 18.5OZ 12/CS</t>
  </si>
  <si>
    <t>FRAPPACHINO MOCHA 24-9.5OZ BTL/CS</t>
  </si>
  <si>
    <t>FRAPPACHINO VANILLA 24-9.5OZ BTL/CS</t>
  </si>
  <si>
    <t>ROCKSTAR ENERGY DRINK REG 24-16 OZ/CS</t>
  </si>
  <si>
    <t>FOUNTAIN PEPSI ZERO SUGAR 3 GAL BIB</t>
  </si>
  <si>
    <t>POSTMIX TEA RASPBERRY ICED BIB 3 GAL</t>
  </si>
  <si>
    <t>POSTMIX GATORADE FRUIT PUNCH 3 BIB</t>
  </si>
  <si>
    <t>POSTMIX LOGANBERRY 3 GAL/BIB</t>
  </si>
  <si>
    <t>POSTMIX ORANGE CRUSH 3 GAL/BIB</t>
  </si>
  <si>
    <t>PEPSI REAL SUGAR BTL 20OZ 24/CS</t>
  </si>
  <si>
    <t>SODA CLUB SCHWEPPES 1 LTR 15/CS</t>
  </si>
  <si>
    <t>SODA CLUB SCHWEPPES 1 LIT 15 BTL CS</t>
  </si>
  <si>
    <t>MOUNTAIN DEW ORANGE CITRUS KICK  24-16OZ CAN/CS</t>
  </si>
  <si>
    <t>MOUNTAIN DEW FRUIT PUNCH KICK ST  24-16OZ CAN/CS</t>
  </si>
  <si>
    <t>KICKSTART BLUEBERRY POM CAN 12OZ 12/CS</t>
  </si>
  <si>
    <t>KICKSTART BLOOD ORANGE CAN 12OZ 12/CS</t>
  </si>
  <si>
    <t>WATER SPARKLING LIME BUBLY 20 OZ BTL /24 CS</t>
  </si>
  <si>
    <t>WATER SPARKLING CHERRY 20 OZ BTL /24 CS</t>
  </si>
  <si>
    <t>ROCKSTAR ENERGY DRINK DIET CAN 16OZ 24/CS</t>
  </si>
  <si>
    <t>STARBUCKS DOUBLESHOT MOCHA CAN 15OZ 12/CS</t>
  </si>
  <si>
    <t>STARBUCKS DOUBLESHOT VANILLA CAN 15OZ 12/CS</t>
  </si>
  <si>
    <t>SNC</t>
  </si>
  <si>
    <t>SBC</t>
  </si>
  <si>
    <t>SAC</t>
  </si>
  <si>
    <t>SGC Item Number</t>
  </si>
  <si>
    <t>Item Description</t>
  </si>
  <si>
    <t>U/M</t>
  </si>
  <si>
    <t>CASE</t>
  </si>
  <si>
    <t>JUICES</t>
  </si>
  <si>
    <t>BAG-IN-BOX</t>
  </si>
  <si>
    <t>BOTTLED SODA</t>
  </si>
  <si>
    <t>CANNED SODA</t>
  </si>
  <si>
    <t>WATER</t>
  </si>
  <si>
    <t>MISC. CANNED BEVERAGES:</t>
  </si>
  <si>
    <t>MISC. BOTTLED BEVERAGES:</t>
  </si>
  <si>
    <t>JUICE:</t>
  </si>
  <si>
    <t>BAG-IN-BOX:</t>
  </si>
  <si>
    <t>BOTTLED SODA:</t>
  </si>
  <si>
    <t>CANNED SODA:</t>
  </si>
  <si>
    <t>WATER:</t>
  </si>
  <si>
    <t>Avg Gal/Month</t>
  </si>
  <si>
    <t>GAL</t>
  </si>
  <si>
    <t>Quantity Ordered</t>
  </si>
  <si>
    <t>GRAND TOTALS</t>
  </si>
  <si>
    <t>The information requested herein is considered part of your proposal submission, and must be completed.  In all cases, please avoid the use of simple "yes/no" responses.</t>
  </si>
  <si>
    <t>Bidder Questionnaire</t>
  </si>
  <si>
    <t>REQUESTED VENDOR INFORMATION</t>
  </si>
  <si>
    <t xml:space="preserve">Where are your facilities located that will be servicing SGC's properties (SNC, SBC, SAC, Hickory Stick)? </t>
  </si>
  <si>
    <t xml:space="preserve">Are there any additional fees? Eg. Rent or lease of provided equipment, service of equipment, Etc. </t>
  </si>
  <si>
    <t xml:space="preserve">Do your products have handling fees or deposits? If so, how much is added to the quoted price? </t>
  </si>
  <si>
    <t xml:space="preserve">How much notice is required for emergency deliveries? </t>
  </si>
  <si>
    <t xml:space="preserve">How much notice is required for emergency service of equipment? </t>
  </si>
  <si>
    <t xml:space="preserve">What are your available delivery frequencies per property and what are the required lead times? </t>
  </si>
  <si>
    <t>Bidder Name:</t>
  </si>
  <si>
    <t>Item</t>
  </si>
  <si>
    <t>Bid Price 
(per U/M)</t>
  </si>
  <si>
    <t>Eastimated Annual Total 
(per FY19 usage)</t>
  </si>
  <si>
    <t>Estimated Annual Grand Total:</t>
  </si>
  <si>
    <t>Estimated 3-Yr Grand Total:</t>
  </si>
  <si>
    <t>Estimated 5-Yr Grand Total:</t>
  </si>
  <si>
    <t>Estimated Annual Total
(per re-opening usage)</t>
  </si>
  <si>
    <r>
      <t xml:space="preserve">SGC FY2019 Totals (1yr)
</t>
    </r>
    <r>
      <rPr>
        <sz val="11"/>
        <color theme="1"/>
        <rFont val="Calibri"/>
        <family val="2"/>
        <scheme val="minor"/>
      </rPr>
      <t>(10/1/18 - 9/30/19)</t>
    </r>
  </si>
  <si>
    <r>
      <t xml:space="preserve">SGC Re-Opening Totals (6mo)
</t>
    </r>
    <r>
      <rPr>
        <sz val="11"/>
        <color theme="1"/>
        <rFont val="Calibri"/>
        <family val="2"/>
        <scheme val="minor"/>
      </rPr>
      <t>(7/1/20 - 12/31/20)</t>
    </r>
  </si>
  <si>
    <t>Enter your information into the yellow highlighted cells only</t>
  </si>
  <si>
    <t>Questions in the "Questionnaire" tab seek basic information about your company, its products, and processes.</t>
  </si>
  <si>
    <t>Pricing Proposal</t>
  </si>
  <si>
    <t xml:space="preserve">Beverage Usage </t>
  </si>
  <si>
    <t xml:space="preserve">Please note that SGC usage has been broken down into 2 categories: </t>
  </si>
  <si>
    <t xml:space="preserve">"SGC Re-Opening Totals (6mo)" summarizes SGC's usage of the items listed during a 6 month period of 7/1/20 through 12/31/20. </t>
  </si>
  <si>
    <t>The "Pricing Proposal" tab is seeking to gain insight into the total cost of ownership for your solution over a potential maximum agreement term.  Please provide your best estimate of probable costs.</t>
  </si>
  <si>
    <t>*Please note that the counts below are subject to change</t>
  </si>
  <si>
    <t>ITEM</t>
  </si>
  <si>
    <t>SGC TOTAL</t>
  </si>
  <si>
    <t>COOLER – 10 CF</t>
  </si>
  <si>
    <t>COOLER – 12 CF</t>
  </si>
  <si>
    <t>COOLER – 26 CF</t>
  </si>
  <si>
    <t>COOLER – 45 CF</t>
  </si>
  <si>
    <t>COOLER – COUNTERTOP 2.5 CF</t>
  </si>
  <si>
    <t>COOLER – COUNTERTOP 6 CF</t>
  </si>
  <si>
    <t>FOUNTAIN MACHINE – 23/23 DROP-INS</t>
  </si>
  <si>
    <t>FOUNTAIN MACHINE – 175 LB ICE DISPENSER</t>
  </si>
  <si>
    <t>FOUNTAIN MACHINE – 200 LB ICE DISPENSER</t>
  </si>
  <si>
    <t>FOUNTAIN MACHINE – 250 LB ICE DISPENSER</t>
  </si>
  <si>
    <t>FOUNTAIN MACHINE – 300 LB ICE DISPENSER</t>
  </si>
  <si>
    <t>FOUNTAIN MACHINE – 15/22 DROP-IN</t>
  </si>
  <si>
    <t>BAR GUN SYSTEM – 8 BUTTON GUN</t>
  </si>
  <si>
    <t>BAR GUN SYSTEM – 12 BUTTON GUN</t>
  </si>
  <si>
    <t>BAR GUN SYSTEM – 14 BUTTON GUN</t>
  </si>
  <si>
    <t>POSTMIX PORTABLE BARS</t>
  </si>
  <si>
    <t>RACKS</t>
  </si>
  <si>
    <t>CARBONATORS</t>
  </si>
  <si>
    <t>BOOSTERS</t>
  </si>
  <si>
    <t>ICE MACHINES – WATER COOLER</t>
  </si>
  <si>
    <t>Equipment/Vending Requirements</t>
  </si>
  <si>
    <t xml:space="preserve">Handling Fees </t>
  </si>
  <si>
    <t>Deposits</t>
  </si>
  <si>
    <t>Other</t>
  </si>
  <si>
    <t>Bag-in-Box</t>
  </si>
  <si>
    <t>Juice</t>
  </si>
  <si>
    <t>Bottled Soda</t>
  </si>
  <si>
    <t>Canned Soda</t>
  </si>
  <si>
    <t>Water</t>
  </si>
  <si>
    <t>Misc. Bottled Beverages</t>
  </si>
  <si>
    <t>Misc. Canned Beverages</t>
  </si>
  <si>
    <t>Category</t>
  </si>
  <si>
    <t>Bid Price</t>
  </si>
  <si>
    <t>Comments</t>
  </si>
  <si>
    <t xml:space="preserve">Do you offer any rebate programs? </t>
  </si>
  <si>
    <t>Service Fees</t>
  </si>
  <si>
    <t xml:space="preserve">If you are able to support EDI, are you able to map and maintain item cross-references between your product catalog and SGCs item master? </t>
  </si>
  <si>
    <t xml:space="preserve">Are you able to exchange order and pricing information via Electronic Data Interchange (EDI)? At minimum, Bidder would need to support the EDI X12 standard file exchange for price Guide (832), PO (850), PO Acknowledgement (855) and Functional Acknowledgement (997). </t>
  </si>
  <si>
    <t xml:space="preserve">"SGC FY2019 Totals (1yr)" summarizes SGC's usage of the items lsited for the fiscal 2019 year (10/1/18 through 9/30/19). </t>
  </si>
  <si>
    <t xml:space="preserve"> </t>
  </si>
  <si>
    <t>Total</t>
  </si>
  <si>
    <t>Gal/Unit</t>
  </si>
  <si>
    <t>FY19 TOTAL CASES</t>
  </si>
  <si>
    <t>RE-OPENING TOTAL CASES</t>
  </si>
  <si>
    <t>SGC TOTAL CS</t>
  </si>
  <si>
    <t>COLD TEAS</t>
  </si>
  <si>
    <t>MISC. BOTTLED BEVERAGES</t>
  </si>
  <si>
    <t>MISC. CANNED BEVERAGES</t>
  </si>
  <si>
    <t>COLD TEAS:</t>
  </si>
  <si>
    <t>Cold Teas</t>
  </si>
  <si>
    <t>FULL SVC VENDORS W/ CREDIT CARD READERS 
9 SELECT STACK</t>
  </si>
  <si>
    <t>FULL SVC VENDORS W/ CREDIT CARD READERS 
7 SELECT STACK</t>
  </si>
  <si>
    <r>
      <t xml:space="preserve">Other Costs/Fees
</t>
    </r>
    <r>
      <rPr>
        <sz val="11"/>
        <color theme="1"/>
        <rFont val="Calibri"/>
        <family val="2"/>
        <scheme val="minor"/>
      </rPr>
      <t>(Please list any additional costs/fees)</t>
    </r>
  </si>
  <si>
    <t>FULL SVC VENDORS W/ CREDIT CARD READERS  
GLASSFRONT</t>
  </si>
  <si>
    <t>Aquafina</t>
  </si>
  <si>
    <t>Dr Pepper</t>
  </si>
  <si>
    <t>Dr Pepper Dt</t>
  </si>
  <si>
    <t>Lipton Brisk Lmnd</t>
  </si>
  <si>
    <t>Mt Dew</t>
  </si>
  <si>
    <t>Mt Dew Code Red</t>
  </si>
  <si>
    <t>Mt Dew Dt</t>
  </si>
  <si>
    <t>Mt Dew Ice</t>
  </si>
  <si>
    <t>Mt Dew Live Wire</t>
  </si>
  <si>
    <t>Pepsi</t>
  </si>
  <si>
    <t>Pepsi Dt</t>
  </si>
  <si>
    <t>Pepsi WildCherry</t>
  </si>
  <si>
    <t>Pepsi Zero Sugar</t>
  </si>
  <si>
    <t>Prm LifeWTR</t>
  </si>
  <si>
    <t>Schweppes GAle</t>
  </si>
  <si>
    <t>20oz 24L</t>
  </si>
  <si>
    <t>Gatorade Blue Raz</t>
  </si>
  <si>
    <t>Gatorade Fruit Punch</t>
  </si>
  <si>
    <t>Gatorade Glcr Frz</t>
  </si>
  <si>
    <t>20oz 24P</t>
  </si>
  <si>
    <t>Starbucks DS Enrgy Mocha</t>
  </si>
  <si>
    <t>Starbucks DS Enrgy Vanlla</t>
  </si>
  <si>
    <t>Can 15oz 12L</t>
  </si>
  <si>
    <t>Mt Dew Kckstrt Blk Che</t>
  </si>
  <si>
    <t>Mt Dew Kckstrt Ft Pnch</t>
  </si>
  <si>
    <t>Mt Dew Kckstrt Org Cit</t>
  </si>
  <si>
    <t>MTN DEW AMP ORIGINAL</t>
  </si>
  <si>
    <t>Can 16oz 12L</t>
  </si>
  <si>
    <t>Rockstar Energy</t>
  </si>
  <si>
    <t>Rockstar Zero Carb</t>
  </si>
  <si>
    <t>Can 16oz 24L</t>
  </si>
  <si>
    <t>Frappuccino Mocha</t>
  </si>
  <si>
    <t>Frappuccino Vanilla</t>
  </si>
  <si>
    <t>13.7oz 12L</t>
  </si>
  <si>
    <t>Dole Orange</t>
  </si>
  <si>
    <t>15.2oz 12L</t>
  </si>
  <si>
    <t>Lpt PureLeaf Lmnd</t>
  </si>
  <si>
    <t>Lpt PureLeaf Rasp</t>
  </si>
  <si>
    <t>Lpt PureLeaf SWL</t>
  </si>
  <si>
    <t>Lpt PureLeaf UNL</t>
  </si>
  <si>
    <t>18.5oz 12L</t>
  </si>
  <si>
    <t>Bubly Strawberry</t>
  </si>
  <si>
    <t>Crush Orange</t>
  </si>
  <si>
    <t>Lipton Brisk SWL</t>
  </si>
  <si>
    <t>Lipton Iced GrnTea w/Ctrs</t>
  </si>
  <si>
    <t>Lipton Iced Tea Peach</t>
  </si>
  <si>
    <t>Sierra Mist LL RS</t>
  </si>
  <si>
    <t>Item Totals</t>
  </si>
  <si>
    <t>TOTAL:</t>
  </si>
  <si>
    <t>GRAND TOTAL:</t>
  </si>
  <si>
    <t>SGC
(all properties)</t>
  </si>
  <si>
    <t>The "Beverage Volumes", "Full Svc Vending Volumes" and "Equip &amp; Vending Requirements" tabs are for informational purposes only and provide figures regarding SGC's beverage usage and equipment requirements. Bidder feedback is not required on these tabs.</t>
  </si>
  <si>
    <t>Enter Bidder Name Here</t>
  </si>
  <si>
    <r>
      <t xml:space="preserve">DETAILS
</t>
    </r>
    <r>
      <rPr>
        <sz val="11"/>
        <color theme="1"/>
        <rFont val="Calibri"/>
        <family val="2"/>
        <scheme val="minor"/>
      </rPr>
      <t>(Please provide as much detail as possible and try to avoid yes/no responses)</t>
    </r>
  </si>
  <si>
    <t>2019 Full-Service Vending Volumes</t>
  </si>
  <si>
    <t xml:space="preserve">Do you offer full-service vending? </t>
  </si>
  <si>
    <t xml:space="preserve">How often is pricing increased? What is the maximum price increase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</si>
</sst>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theme="1"/>
      <name val="Calibri"/>
      <family val="2"/>
      <scheme val="minor"/>
    </font>
    <font>
      <sz val="11"/>
      <color rgb="FFFF0000"/>
      <name val="Calibri"/>
      <family val="2"/>
      <scheme val="minor"/>
    </font>
    <font>
      <sz val="12"/>
      <name val="Calibri"/>
      <family val="2"/>
      <scheme val="minor"/>
    </font>
    <font>
      <sz val="16"/>
      <name val="Calibri"/>
      <family val="2"/>
      <scheme val="minor"/>
    </font>
    <font>
      <sz val="16"/>
      <color theme="1"/>
      <name val="Calibri"/>
      <family val="2"/>
      <scheme val="minor"/>
    </font>
    <font>
      <sz val="1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244">
    <xf numFmtId="0" fontId="0" fillId="0" borderId="0" xfId="0"/>
    <xf numFmtId="0" fontId="1" fillId="0" borderId="0" xfId="0" applyFont="1" applyAlignment="1">
      <alignment horizontal="center"/>
    </xf>
    <xf numFmtId="0" fontId="0" fillId="0" borderId="0" xfId="0" applyAlignment="1">
      <alignment horizontal="center" vertical="center"/>
    </xf>
    <xf numFmtId="0" fontId="0" fillId="0" borderId="1" xfId="0" applyFill="1" applyBorder="1"/>
    <xf numFmtId="0" fontId="1" fillId="5" borderId="1" xfId="0" applyFont="1" applyFill="1" applyBorder="1" applyAlignment="1">
      <alignment horizontal="center" vertical="center" wrapText="1"/>
    </xf>
    <xf numFmtId="0" fontId="0" fillId="0" borderId="1" xfId="0" applyFill="1" applyBorder="1" applyAlignment="1">
      <alignment horizontal="center"/>
    </xf>
    <xf numFmtId="0" fontId="0" fillId="0" borderId="0" xfId="0" applyAlignment="1">
      <alignment horizont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0" fillId="0" borderId="1" xfId="0" applyFont="1" applyFill="1" applyBorder="1" applyAlignment="1">
      <alignment horizontal="center"/>
    </xf>
    <xf numFmtId="0" fontId="0" fillId="0" borderId="8" xfId="0" applyFont="1" applyFill="1" applyBorder="1" applyAlignment="1">
      <alignment horizontal="center"/>
    </xf>
    <xf numFmtId="0" fontId="0" fillId="0" borderId="9" xfId="0" applyFill="1" applyBorder="1"/>
    <xf numFmtId="0" fontId="0" fillId="0" borderId="9" xfId="0" applyFill="1" applyBorder="1" applyAlignment="1">
      <alignment horizontal="center"/>
    </xf>
    <xf numFmtId="0" fontId="0" fillId="0" borderId="0" xfId="0" applyFill="1" applyAlignment="1">
      <alignment horizontal="center"/>
    </xf>
    <xf numFmtId="0" fontId="1" fillId="0" borderId="0" xfId="0" applyFont="1" applyFill="1" applyAlignment="1">
      <alignment horizontal="center"/>
    </xf>
    <xf numFmtId="0" fontId="0" fillId="0" borderId="0" xfId="0" applyFill="1"/>
    <xf numFmtId="0" fontId="0" fillId="0" borderId="2" xfId="0" applyFill="1" applyBorder="1" applyAlignment="1">
      <alignment horizontal="center"/>
    </xf>
    <xf numFmtId="0" fontId="0" fillId="0" borderId="3" xfId="0" applyFont="1" applyFill="1" applyBorder="1" applyAlignment="1">
      <alignment horizontal="center"/>
    </xf>
    <xf numFmtId="0" fontId="0" fillId="0" borderId="6" xfId="0" applyFill="1" applyBorder="1" applyAlignment="1">
      <alignment horizontal="center"/>
    </xf>
    <xf numFmtId="0" fontId="0" fillId="0" borderId="5" xfId="0" applyFill="1" applyBorder="1" applyAlignment="1">
      <alignment horizontal="center"/>
    </xf>
    <xf numFmtId="0" fontId="0" fillId="0" borderId="0" xfId="0" applyAlignment="1">
      <alignment wrapText="1"/>
    </xf>
    <xf numFmtId="0" fontId="0" fillId="0" borderId="0" xfId="0" applyAlignment="1">
      <alignment horizontal="left" vertical="top" wrapText="1"/>
    </xf>
    <xf numFmtId="0" fontId="0" fillId="2" borderId="13" xfId="0" applyFill="1" applyBorder="1" applyAlignment="1">
      <alignment horizontal="center" vertical="center"/>
    </xf>
    <xf numFmtId="44" fontId="0" fillId="0" borderId="1" xfId="0" applyNumberFormat="1" applyBorder="1"/>
    <xf numFmtId="44" fontId="0" fillId="6" borderId="1" xfId="1" applyFont="1" applyFill="1" applyBorder="1"/>
    <xf numFmtId="0" fontId="0" fillId="2" borderId="1" xfId="0" applyFill="1" applyBorder="1"/>
    <xf numFmtId="0" fontId="0" fillId="2" borderId="3" xfId="0" applyFill="1" applyBorder="1"/>
    <xf numFmtId="44" fontId="0" fillId="6" borderId="3" xfId="1" applyFont="1" applyFill="1" applyBorder="1"/>
    <xf numFmtId="44" fontId="0" fillId="0" borderId="3" xfId="0" applyNumberFormat="1" applyBorder="1"/>
    <xf numFmtId="44" fontId="0" fillId="0" borderId="20" xfId="0" applyNumberFormat="1" applyBorder="1"/>
    <xf numFmtId="44" fontId="0" fillId="0" borderId="22" xfId="0" applyNumberFormat="1" applyBorder="1"/>
    <xf numFmtId="0" fontId="0" fillId="2" borderId="5" xfId="0" applyFill="1" applyBorder="1"/>
    <xf numFmtId="44" fontId="0" fillId="6" borderId="5" xfId="1" applyFont="1" applyFill="1" applyBorder="1"/>
    <xf numFmtId="44" fontId="0" fillId="0" borderId="5" xfId="0" applyNumberFormat="1" applyBorder="1"/>
    <xf numFmtId="44" fontId="0" fillId="0" borderId="24" xfId="0" applyNumberFormat="1" applyBorder="1"/>
    <xf numFmtId="0" fontId="0" fillId="4" borderId="10"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5" fillId="0" borderId="0" xfId="0" applyFont="1"/>
    <xf numFmtId="0" fontId="1" fillId="0" borderId="0" xfId="0" applyFont="1" applyAlignment="1">
      <alignment horizontal="left" vertical="center" indent="9"/>
    </xf>
    <xf numFmtId="0" fontId="8" fillId="4" borderId="14" xfId="0" applyFont="1" applyFill="1" applyBorder="1" applyAlignment="1">
      <alignment horizontal="left" vertical="center" indent="9"/>
    </xf>
    <xf numFmtId="0" fontId="8" fillId="4" borderId="16" xfId="0" applyFont="1" applyFill="1" applyBorder="1"/>
    <xf numFmtId="0" fontId="10" fillId="0" borderId="0" xfId="0" applyFont="1" applyAlignment="1">
      <alignment vertical="center"/>
    </xf>
    <xf numFmtId="0" fontId="0" fillId="2" borderId="10" xfId="0" applyFont="1" applyFill="1" applyBorder="1" applyAlignment="1">
      <alignment horizontal="right"/>
    </xf>
    <xf numFmtId="0" fontId="1" fillId="4" borderId="27"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0" fillId="2" borderId="19" xfId="0" applyFill="1" applyBorder="1" applyAlignment="1">
      <alignment horizontal="left"/>
    </xf>
    <xf numFmtId="0" fontId="0" fillId="2" borderId="21" xfId="0" applyFill="1" applyBorder="1" applyAlignment="1">
      <alignment horizontal="left"/>
    </xf>
    <xf numFmtId="0" fontId="0" fillId="2" borderId="23" xfId="0" applyFill="1" applyBorder="1" applyAlignment="1">
      <alignment horizontal="left"/>
    </xf>
    <xf numFmtId="44" fontId="0" fillId="6" borderId="9" xfId="1" applyFont="1" applyFill="1" applyBorder="1" applyAlignment="1">
      <alignment horizontal="center" vertical="center"/>
    </xf>
    <xf numFmtId="44" fontId="0" fillId="6" borderId="1" xfId="1" applyFont="1" applyFill="1" applyBorder="1" applyAlignment="1">
      <alignment horizontal="center" vertical="center"/>
    </xf>
    <xf numFmtId="44" fontId="0" fillId="6" borderId="5" xfId="1" applyFont="1" applyFill="1" applyBorder="1" applyAlignment="1">
      <alignment horizontal="center" vertical="center"/>
    </xf>
    <xf numFmtId="0" fontId="0" fillId="2" borderId="34" xfId="0" applyFill="1" applyBorder="1" applyAlignment="1">
      <alignment horizontal="center" vertical="center"/>
    </xf>
    <xf numFmtId="0" fontId="0" fillId="4" borderId="18" xfId="0"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8" xfId="0" applyFont="1" applyFill="1" applyBorder="1" applyAlignment="1">
      <alignment horizontal="center" vertical="center"/>
    </xf>
    <xf numFmtId="0" fontId="1" fillId="2" borderId="18" xfId="0" applyFont="1" applyFill="1" applyBorder="1" applyAlignment="1">
      <alignment vertical="center"/>
    </xf>
    <xf numFmtId="0" fontId="1" fillId="8"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1" xfId="0" applyBorder="1" applyAlignment="1">
      <alignment horizontal="center" vertical="center"/>
    </xf>
    <xf numFmtId="0" fontId="0" fillId="8" borderId="1" xfId="0" applyFill="1" applyBorder="1" applyAlignment="1">
      <alignment horizontal="center" vertical="center"/>
    </xf>
    <xf numFmtId="0" fontId="0" fillId="3" borderId="1" xfId="0" applyFill="1" applyBorder="1" applyAlignment="1">
      <alignment horizontal="center" vertical="center"/>
    </xf>
    <xf numFmtId="0" fontId="0" fillId="7" borderId="1" xfId="0" applyFill="1" applyBorder="1" applyAlignment="1">
      <alignment horizontal="center" vertical="center"/>
    </xf>
    <xf numFmtId="0" fontId="0" fillId="5" borderId="1" xfId="0" applyFill="1" applyBorder="1" applyAlignment="1">
      <alignment horizontal="center" vertical="center"/>
    </xf>
    <xf numFmtId="0" fontId="1" fillId="3" borderId="1" xfId="0" applyFont="1" applyFill="1" applyBorder="1" applyAlignment="1">
      <alignment horizontal="center" vertical="center" wrapText="1"/>
    </xf>
    <xf numFmtId="1" fontId="1" fillId="8" borderId="1" xfId="0" applyNumberFormat="1" applyFont="1" applyFill="1" applyBorder="1" applyAlignment="1">
      <alignment horizontal="center" vertical="center"/>
    </xf>
    <xf numFmtId="1" fontId="1" fillId="5" borderId="1" xfId="0" applyNumberFormat="1" applyFont="1" applyFill="1" applyBorder="1" applyAlignment="1">
      <alignment horizontal="center" vertical="center"/>
    </xf>
    <xf numFmtId="0" fontId="1" fillId="0" borderId="0" xfId="0" applyFont="1" applyAlignment="1">
      <alignment horizontal="center" vertical="center"/>
    </xf>
    <xf numFmtId="1" fontId="1" fillId="0" borderId="0" xfId="0" applyNumberFormat="1" applyFont="1" applyFill="1" applyBorder="1" applyAlignment="1">
      <alignment horizontal="center" vertical="center"/>
    </xf>
    <xf numFmtId="0" fontId="0" fillId="0" borderId="0" xfId="0" applyBorder="1" applyAlignment="1">
      <alignment horizontal="center" vertical="center"/>
    </xf>
    <xf numFmtId="0" fontId="1" fillId="7"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2" xfId="0" applyFont="1" applyFill="1" applyBorder="1" applyAlignment="1">
      <alignment horizontal="center"/>
    </xf>
    <xf numFmtId="0" fontId="0" fillId="0" borderId="19" xfId="0" applyFill="1" applyBorder="1" applyAlignment="1">
      <alignment horizontal="center"/>
    </xf>
    <xf numFmtId="0" fontId="0" fillId="0" borderId="3" xfId="0" applyFill="1" applyBorder="1" applyAlignment="1">
      <alignment horizontal="center"/>
    </xf>
    <xf numFmtId="0" fontId="0" fillId="8" borderId="20" xfId="0" applyFont="1" applyFill="1" applyBorder="1" applyAlignment="1">
      <alignment horizontal="center"/>
    </xf>
    <xf numFmtId="0" fontId="0" fillId="0" borderId="21" xfId="0" applyFill="1" applyBorder="1" applyAlignment="1">
      <alignment horizontal="center"/>
    </xf>
    <xf numFmtId="0" fontId="0" fillId="8" borderId="22" xfId="0" applyFont="1" applyFill="1" applyBorder="1" applyAlignment="1">
      <alignment horizontal="center"/>
    </xf>
    <xf numFmtId="0" fontId="0" fillId="0" borderId="23" xfId="0" applyFill="1" applyBorder="1" applyAlignment="1">
      <alignment horizontal="center"/>
    </xf>
    <xf numFmtId="0" fontId="0" fillId="8" borderId="24" xfId="0" applyFont="1" applyFill="1" applyBorder="1" applyAlignment="1">
      <alignment horizontal="center"/>
    </xf>
    <xf numFmtId="0" fontId="0" fillId="0" borderId="19" xfId="0" applyFont="1" applyFill="1" applyBorder="1" applyAlignment="1">
      <alignment horizontal="center"/>
    </xf>
    <xf numFmtId="0" fontId="0" fillId="0" borderId="38" xfId="0" applyFont="1" applyFill="1" applyBorder="1" applyAlignment="1">
      <alignment horizontal="center"/>
    </xf>
    <xf numFmtId="0" fontId="0" fillId="5" borderId="20" xfId="0" applyFont="1" applyFill="1" applyBorder="1" applyAlignment="1">
      <alignment horizontal="center"/>
    </xf>
    <xf numFmtId="0" fontId="0" fillId="0" borderId="21" xfId="0" applyFont="1" applyFill="1" applyBorder="1" applyAlignment="1">
      <alignment horizontal="center"/>
    </xf>
    <xf numFmtId="0" fontId="0" fillId="5" borderId="22" xfId="0" applyFont="1" applyFill="1" applyBorder="1" applyAlignment="1">
      <alignment horizontal="center"/>
    </xf>
    <xf numFmtId="0" fontId="0" fillId="0" borderId="23" xfId="0" applyFont="1" applyFill="1" applyBorder="1" applyAlignment="1">
      <alignment horizontal="center"/>
    </xf>
    <xf numFmtId="0" fontId="0" fillId="0" borderId="5" xfId="0" applyFont="1" applyFill="1" applyBorder="1" applyAlignment="1">
      <alignment horizontal="center"/>
    </xf>
    <xf numFmtId="0" fontId="0" fillId="0" borderId="39" xfId="0" applyFont="1" applyFill="1" applyBorder="1" applyAlignment="1">
      <alignment horizontal="center"/>
    </xf>
    <xf numFmtId="0" fontId="0" fillId="5" borderId="24" xfId="0" applyFont="1" applyFill="1" applyBorder="1" applyAlignment="1">
      <alignment horizontal="center"/>
    </xf>
    <xf numFmtId="0" fontId="0" fillId="0" borderId="19" xfId="0" applyFill="1" applyBorder="1"/>
    <xf numFmtId="0" fontId="0" fillId="0" borderId="3" xfId="0" applyFill="1" applyBorder="1"/>
    <xf numFmtId="0" fontId="0" fillId="0" borderId="20" xfId="0" applyFill="1" applyBorder="1" applyAlignment="1">
      <alignment horizontal="center"/>
    </xf>
    <xf numFmtId="0" fontId="0" fillId="0" borderId="40" xfId="0" applyFill="1" applyBorder="1"/>
    <xf numFmtId="0" fontId="0" fillId="0" borderId="33" xfId="0" applyFill="1" applyBorder="1" applyAlignment="1">
      <alignment horizontal="center"/>
    </xf>
    <xf numFmtId="0" fontId="0" fillId="0" borderId="21" xfId="0" applyFill="1" applyBorder="1"/>
    <xf numFmtId="0" fontId="0" fillId="0" borderId="22" xfId="0" applyFill="1" applyBorder="1" applyAlignment="1">
      <alignment horizontal="center"/>
    </xf>
    <xf numFmtId="0" fontId="0" fillId="0" borderId="23" xfId="0" applyFill="1" applyBorder="1"/>
    <xf numFmtId="0" fontId="0" fillId="0" borderId="5" xfId="0" applyFill="1" applyBorder="1"/>
    <xf numFmtId="0" fontId="0" fillId="0" borderId="24" xfId="0" applyFill="1" applyBorder="1" applyAlignment="1">
      <alignment horizontal="center"/>
    </xf>
    <xf numFmtId="0" fontId="1" fillId="2" borderId="11" xfId="0" applyFont="1" applyFill="1" applyBorder="1" applyAlignment="1">
      <alignment horizontal="center" vertical="center" wrapText="1"/>
    </xf>
    <xf numFmtId="0" fontId="1" fillId="5" borderId="20" xfId="0" applyFont="1" applyFill="1" applyBorder="1" applyAlignment="1">
      <alignment horizontal="center"/>
    </xf>
    <xf numFmtId="0" fontId="1" fillId="5" borderId="22" xfId="0" applyFont="1" applyFill="1" applyBorder="1" applyAlignment="1">
      <alignment horizontal="center"/>
    </xf>
    <xf numFmtId="0" fontId="1" fillId="5" borderId="24" xfId="0" applyFont="1" applyFill="1" applyBorder="1" applyAlignment="1">
      <alignment horizontal="center"/>
    </xf>
    <xf numFmtId="0" fontId="1" fillId="2" borderId="42" xfId="0" applyFont="1" applyFill="1" applyBorder="1" applyAlignment="1">
      <alignment horizontal="center"/>
    </xf>
    <xf numFmtId="0" fontId="1" fillId="2" borderId="29" xfId="0" applyFont="1" applyFill="1" applyBorder="1" applyAlignment="1">
      <alignment horizontal="center"/>
    </xf>
    <xf numFmtId="0" fontId="1" fillId="2" borderId="30" xfId="0" applyFont="1" applyFill="1" applyBorder="1" applyAlignment="1">
      <alignment horizontal="center"/>
    </xf>
    <xf numFmtId="0" fontId="0" fillId="0" borderId="4" xfId="0" applyFill="1" applyBorder="1" applyAlignment="1">
      <alignment horizontal="center"/>
    </xf>
    <xf numFmtId="0" fontId="1" fillId="8" borderId="20" xfId="0" applyFont="1" applyFill="1" applyBorder="1" applyAlignment="1">
      <alignment horizontal="center"/>
    </xf>
    <xf numFmtId="0" fontId="1" fillId="8" borderId="22" xfId="0" applyFont="1" applyFill="1" applyBorder="1" applyAlignment="1">
      <alignment horizontal="center"/>
    </xf>
    <xf numFmtId="0" fontId="1" fillId="8" borderId="24" xfId="0" applyFont="1" applyFill="1" applyBorder="1" applyAlignment="1">
      <alignment horizontal="center"/>
    </xf>
    <xf numFmtId="0" fontId="0" fillId="2" borderId="43" xfId="0" applyFill="1" applyBorder="1" applyAlignment="1">
      <alignment horizontal="center" vertical="center"/>
    </xf>
    <xf numFmtId="0" fontId="0" fillId="6" borderId="45" xfId="0" applyFill="1" applyBorder="1" applyAlignment="1">
      <alignment horizontal="left" vertical="top" wrapText="1"/>
    </xf>
    <xf numFmtId="0" fontId="0" fillId="6" borderId="46" xfId="0" applyFill="1" applyBorder="1" applyAlignment="1">
      <alignment horizontal="left" vertical="top" wrapText="1"/>
    </xf>
    <xf numFmtId="0" fontId="0" fillId="6" borderId="47" xfId="0" applyFill="1" applyBorder="1" applyAlignment="1">
      <alignment horizontal="left" vertical="top" wrapText="1"/>
    </xf>
    <xf numFmtId="0" fontId="0" fillId="0" borderId="13" xfId="0" applyBorder="1" applyAlignment="1">
      <alignment vertical="top" wrapText="1"/>
    </xf>
    <xf numFmtId="0" fontId="0" fillId="0" borderId="34" xfId="0" applyBorder="1" applyAlignment="1">
      <alignment vertical="top" wrapText="1"/>
    </xf>
    <xf numFmtId="0" fontId="0" fillId="0" borderId="43" xfId="0" applyBorder="1" applyAlignment="1">
      <alignment vertical="top" wrapText="1"/>
    </xf>
    <xf numFmtId="0" fontId="0" fillId="0" borderId="19" xfId="0" applyBorder="1" applyAlignment="1">
      <alignment vertical="center" wrapText="1"/>
    </xf>
    <xf numFmtId="0" fontId="0" fillId="0" borderId="20" xfId="0"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horizontal="center" vertical="center" wrapText="1"/>
    </xf>
    <xf numFmtId="0" fontId="1" fillId="2" borderId="41" xfId="0" applyFont="1" applyFill="1" applyBorder="1" applyAlignment="1">
      <alignment horizontal="center" vertical="center"/>
    </xf>
    <xf numFmtId="0" fontId="1" fillId="2" borderId="10" xfId="0" applyFont="1" applyFill="1" applyBorder="1" applyAlignment="1">
      <alignment horizontal="center" vertical="center"/>
    </xf>
    <xf numFmtId="0" fontId="0" fillId="0" borderId="0" xfId="0" applyFont="1"/>
    <xf numFmtId="0" fontId="0" fillId="0" borderId="0" xfId="0" applyFont="1" applyAlignment="1">
      <alignment horizontal="center"/>
    </xf>
    <xf numFmtId="0" fontId="11" fillId="0" borderId="0" xfId="0" applyFont="1" applyAlignment="1">
      <alignment horizontal="center" vertical="top"/>
    </xf>
    <xf numFmtId="0" fontId="12" fillId="0" borderId="1" xfId="0" applyFont="1" applyBorder="1" applyAlignment="1">
      <alignment horizontal="left" vertical="top"/>
    </xf>
    <xf numFmtId="3" fontId="12" fillId="0" borderId="1" xfId="0" applyNumberFormat="1" applyFont="1" applyBorder="1" applyAlignment="1">
      <alignment horizontal="center" vertical="top"/>
    </xf>
    <xf numFmtId="0" fontId="12" fillId="0" borderId="0" xfId="0" applyFont="1" applyFill="1"/>
    <xf numFmtId="0" fontId="12" fillId="0" borderId="0" xfId="0" applyFont="1" applyFill="1" applyAlignment="1">
      <alignment horizontal="center"/>
    </xf>
    <xf numFmtId="0" fontId="11" fillId="0" borderId="0" xfId="0" applyFont="1" applyFill="1" applyAlignment="1">
      <alignment horizontal="left" vertical="top" wrapText="1"/>
    </xf>
    <xf numFmtId="3" fontId="11" fillId="0" borderId="0" xfId="0" applyNumberFormat="1" applyFont="1" applyFill="1" applyAlignment="1">
      <alignment horizontal="center" vertical="top"/>
    </xf>
    <xf numFmtId="3" fontId="0" fillId="2" borderId="1" xfId="0" applyNumberFormat="1" applyFont="1" applyFill="1" applyBorder="1" applyAlignment="1">
      <alignment horizontal="center"/>
    </xf>
    <xf numFmtId="3" fontId="12" fillId="0" borderId="1" xfId="0" applyNumberFormat="1" applyFont="1" applyFill="1" applyBorder="1" applyAlignment="1">
      <alignment horizontal="center" vertical="top"/>
    </xf>
    <xf numFmtId="0" fontId="12" fillId="0" borderId="1" xfId="0" applyFont="1" applyBorder="1" applyAlignment="1">
      <alignment horizontal="right" vertical="top"/>
    </xf>
    <xf numFmtId="3" fontId="12" fillId="5" borderId="1" xfId="0" applyNumberFormat="1" applyFont="1" applyFill="1" applyBorder="1" applyAlignment="1">
      <alignment horizontal="center" vertical="top"/>
    </xf>
    <xf numFmtId="3" fontId="0" fillId="5" borderId="1" xfId="0" applyNumberFormat="1" applyFont="1" applyFill="1" applyBorder="1" applyAlignment="1">
      <alignment horizontal="center"/>
    </xf>
    <xf numFmtId="0" fontId="12" fillId="0" borderId="1" xfId="0" applyFont="1" applyFill="1" applyBorder="1" applyAlignment="1">
      <alignment horizontal="right" vertical="top"/>
    </xf>
    <xf numFmtId="0" fontId="0" fillId="8" borderId="1" xfId="0" applyFont="1" applyFill="1" applyBorder="1" applyAlignment="1">
      <alignment horizontal="center"/>
    </xf>
    <xf numFmtId="0" fontId="0" fillId="0" borderId="48" xfId="0" applyFill="1" applyBorder="1"/>
    <xf numFmtId="0" fontId="0" fillId="0" borderId="49" xfId="0" applyFill="1" applyBorder="1"/>
    <xf numFmtId="0" fontId="0" fillId="0" borderId="49" xfId="0" applyFill="1" applyBorder="1" applyAlignment="1">
      <alignment horizontal="center"/>
    </xf>
    <xf numFmtId="0" fontId="0" fillId="0" borderId="50" xfId="0" applyFill="1" applyBorder="1" applyAlignment="1">
      <alignment horizontal="center"/>
    </xf>
    <xf numFmtId="0" fontId="0" fillId="0" borderId="48" xfId="0" applyFill="1" applyBorder="1" applyAlignment="1">
      <alignment horizontal="center"/>
    </xf>
    <xf numFmtId="0" fontId="0" fillId="8" borderId="50" xfId="0" applyFont="1" applyFill="1" applyBorder="1" applyAlignment="1">
      <alignment horizontal="center"/>
    </xf>
    <xf numFmtId="0" fontId="0" fillId="0" borderId="48" xfId="0" applyFont="1" applyFill="1" applyBorder="1" applyAlignment="1">
      <alignment horizontal="center"/>
    </xf>
    <xf numFmtId="0" fontId="0" fillId="0" borderId="49" xfId="0" applyFont="1" applyFill="1" applyBorder="1" applyAlignment="1">
      <alignment horizontal="center"/>
    </xf>
    <xf numFmtId="0" fontId="0" fillId="5" borderId="50" xfId="0" applyFont="1" applyFill="1" applyBorder="1" applyAlignment="1">
      <alignment horizontal="center"/>
    </xf>
    <xf numFmtId="0" fontId="0" fillId="2" borderId="10"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wrapText="1"/>
    </xf>
    <xf numFmtId="3" fontId="0" fillId="0" borderId="18" xfId="0" applyNumberFormat="1" applyFont="1" applyBorder="1" applyAlignment="1">
      <alignment horizontal="center"/>
    </xf>
    <xf numFmtId="3" fontId="0" fillId="0" borderId="11" xfId="0" applyNumberFormat="1" applyFont="1" applyBorder="1" applyAlignment="1">
      <alignment horizontal="center"/>
    </xf>
    <xf numFmtId="0" fontId="12" fillId="2" borderId="10" xfId="0" applyFont="1" applyFill="1" applyBorder="1" applyAlignment="1">
      <alignment horizontal="center" vertical="center"/>
    </xf>
    <xf numFmtId="0" fontId="0" fillId="2" borderId="11" xfId="0" applyFont="1" applyFill="1" applyBorder="1" applyAlignment="1">
      <alignment horizontal="center" vertical="center" wrapText="1"/>
    </xf>
    <xf numFmtId="0" fontId="12" fillId="4" borderId="10" xfId="0" applyFont="1" applyFill="1" applyBorder="1" applyAlignment="1">
      <alignment horizontal="right" vertical="top"/>
    </xf>
    <xf numFmtId="0" fontId="9" fillId="0" borderId="44" xfId="0" applyFont="1" applyFill="1" applyBorder="1" applyAlignment="1"/>
    <xf numFmtId="0" fontId="0" fillId="0" borderId="45" xfId="0" applyBorder="1" applyAlignment="1">
      <alignment wrapText="1"/>
    </xf>
    <xf numFmtId="0" fontId="0" fillId="0" borderId="47" xfId="0" applyBorder="1" applyAlignment="1">
      <alignment wrapText="1"/>
    </xf>
    <xf numFmtId="0" fontId="9" fillId="2" borderId="12" xfId="0" applyFont="1" applyFill="1" applyBorder="1" applyAlignment="1">
      <alignment horizontal="center" vertical="center"/>
    </xf>
    <xf numFmtId="0" fontId="0" fillId="2" borderId="51" xfId="0" applyFill="1" applyBorder="1" applyAlignment="1">
      <alignment horizontal="center" vertical="center"/>
    </xf>
    <xf numFmtId="0" fontId="0" fillId="0" borderId="51" xfId="0" applyBorder="1" applyAlignment="1">
      <alignment vertical="top" wrapText="1"/>
    </xf>
    <xf numFmtId="0" fontId="0" fillId="6" borderId="52" xfId="0" applyFill="1" applyBorder="1" applyAlignment="1">
      <alignment horizontal="left" vertical="top" wrapText="1"/>
    </xf>
    <xf numFmtId="0" fontId="7" fillId="6" borderId="44" xfId="0" applyFont="1" applyFill="1" applyBorder="1" applyAlignment="1">
      <alignment horizontal="center" vertical="center"/>
    </xf>
    <xf numFmtId="0" fontId="3" fillId="4" borderId="47" xfId="0" applyFont="1" applyFill="1" applyBorder="1" applyAlignment="1">
      <alignment horizontal="center" vertical="center" wrapText="1"/>
    </xf>
    <xf numFmtId="0" fontId="6" fillId="4" borderId="25" xfId="0" applyFont="1" applyFill="1" applyBorder="1" applyAlignment="1">
      <alignment horizontal="center" wrapText="1"/>
    </xf>
    <xf numFmtId="0" fontId="6" fillId="4" borderId="26" xfId="0" applyFont="1" applyFill="1" applyBorder="1" applyAlignment="1">
      <alignment horizont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7" fillId="2" borderId="19" xfId="0" applyFont="1" applyFill="1" applyBorder="1" applyAlignment="1">
      <alignment horizontal="right" vertical="center"/>
    </xf>
    <xf numFmtId="0" fontId="7" fillId="2" borderId="20" xfId="0" applyFont="1" applyFill="1" applyBorder="1" applyAlignment="1">
      <alignment horizontal="right" vertical="center"/>
    </xf>
    <xf numFmtId="0" fontId="0" fillId="7" borderId="1" xfId="0" applyFill="1" applyBorder="1" applyAlignment="1">
      <alignment horizontal="center" vertical="center"/>
    </xf>
    <xf numFmtId="0" fontId="0" fillId="3" borderId="1" xfId="0" applyFill="1" applyBorder="1" applyAlignment="1">
      <alignment horizontal="center" vertical="center"/>
    </xf>
    <xf numFmtId="0" fontId="1" fillId="4" borderId="10"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41"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8" fillId="4" borderId="14" xfId="0" applyFont="1" applyFill="1" applyBorder="1" applyAlignment="1">
      <alignment horizontal="center"/>
    </xf>
    <xf numFmtId="0" fontId="8" fillId="4" borderId="15" xfId="0" applyFont="1" applyFill="1" applyBorder="1" applyAlignment="1">
      <alignment horizontal="center"/>
    </xf>
    <xf numFmtId="0" fontId="8" fillId="4" borderId="16" xfId="0" applyFont="1" applyFill="1" applyBorder="1" applyAlignment="1">
      <alignment horizontal="center"/>
    </xf>
    <xf numFmtId="0" fontId="13" fillId="0" borderId="19" xfId="0" applyFont="1" applyFill="1" applyBorder="1" applyAlignment="1">
      <alignment horizontal="left"/>
    </xf>
    <xf numFmtId="0" fontId="13" fillId="0" borderId="3" xfId="0" applyFont="1" applyFill="1" applyBorder="1" applyAlignment="1">
      <alignment horizontal="left"/>
    </xf>
    <xf numFmtId="0" fontId="13" fillId="0" borderId="20" xfId="0" applyFont="1" applyFill="1" applyBorder="1" applyAlignment="1">
      <alignment horizontal="left"/>
    </xf>
    <xf numFmtId="0" fontId="0" fillId="0" borderId="21" xfId="0" applyFill="1" applyBorder="1" applyAlignment="1">
      <alignment horizontal="left" indent="2"/>
    </xf>
    <xf numFmtId="0" fontId="0" fillId="0" borderId="1" xfId="0" applyFill="1" applyBorder="1" applyAlignment="1">
      <alignment horizontal="left" indent="2"/>
    </xf>
    <xf numFmtId="0" fontId="0" fillId="0" borderId="22" xfId="0" applyFill="1" applyBorder="1" applyAlignment="1">
      <alignment horizontal="left" indent="2"/>
    </xf>
    <xf numFmtId="0" fontId="0" fillId="0" borderId="23" xfId="0" applyFill="1" applyBorder="1" applyAlignment="1">
      <alignment horizontal="left" indent="2"/>
    </xf>
    <xf numFmtId="0" fontId="0" fillId="0" borderId="5" xfId="0" applyFill="1" applyBorder="1" applyAlignment="1">
      <alignment horizontal="left" indent="2"/>
    </xf>
    <xf numFmtId="0" fontId="0" fillId="0" borderId="24" xfId="0" applyFill="1" applyBorder="1" applyAlignment="1">
      <alignment horizontal="left" indent="2"/>
    </xf>
    <xf numFmtId="0" fontId="1" fillId="8" borderId="10"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2" fillId="4" borderId="35"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37" xfId="0" applyFont="1" applyFill="1" applyBorder="1" applyAlignment="1">
      <alignment horizontal="center" vertical="center"/>
    </xf>
    <xf numFmtId="0" fontId="1" fillId="4" borderId="10" xfId="0" applyFont="1" applyFill="1" applyBorder="1" applyAlignment="1">
      <alignment horizontal="center"/>
    </xf>
    <xf numFmtId="0" fontId="1" fillId="4" borderId="18" xfId="0" applyFont="1" applyFill="1" applyBorder="1" applyAlignment="1">
      <alignment horizontal="center"/>
    </xf>
    <xf numFmtId="0" fontId="1" fillId="4" borderId="11" xfId="0" applyFont="1" applyFill="1" applyBorder="1" applyAlignment="1">
      <alignment horizontal="center"/>
    </xf>
    <xf numFmtId="0" fontId="1" fillId="4" borderId="14" xfId="0" applyFont="1" applyFill="1" applyBorder="1" applyAlignment="1">
      <alignment horizontal="center" vertical="center"/>
    </xf>
    <xf numFmtId="0" fontId="1" fillId="4" borderId="17"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0" fillId="4" borderId="1" xfId="0" applyFont="1" applyFill="1" applyBorder="1" applyAlignment="1">
      <alignment horizontal="left"/>
    </xf>
    <xf numFmtId="0" fontId="0" fillId="4" borderId="9" xfId="0" applyFont="1" applyFill="1" applyBorder="1" applyAlignment="1">
      <alignment horizontal="left"/>
    </xf>
    <xf numFmtId="0" fontId="8" fillId="2" borderId="14" xfId="0" applyFont="1" applyFill="1" applyBorder="1" applyAlignment="1">
      <alignment horizontal="center" wrapText="1"/>
    </xf>
    <xf numFmtId="0" fontId="8" fillId="2" borderId="15" xfId="0" applyFont="1" applyFill="1" applyBorder="1" applyAlignment="1">
      <alignment horizontal="center"/>
    </xf>
    <xf numFmtId="0" fontId="8" fillId="2" borderId="16" xfId="0" applyFont="1" applyFill="1" applyBorder="1" applyAlignment="1">
      <alignment horizontal="center"/>
    </xf>
    <xf numFmtId="0" fontId="8" fillId="0" borderId="18" xfId="0" applyFont="1" applyBorder="1" applyAlignment="1">
      <alignment horizontal="center"/>
    </xf>
    <xf numFmtId="0" fontId="8" fillId="0" borderId="11" xfId="0" applyFont="1" applyBorder="1" applyAlignment="1">
      <alignment horizontal="center"/>
    </xf>
    <xf numFmtId="0" fontId="0" fillId="4" borderId="19" xfId="0" applyFill="1" applyBorder="1" applyAlignment="1">
      <alignment horizontal="right"/>
    </xf>
    <xf numFmtId="0" fontId="0" fillId="4" borderId="3" xfId="0" applyFill="1" applyBorder="1" applyAlignment="1">
      <alignment horizontal="right"/>
    </xf>
    <xf numFmtId="0" fontId="0" fillId="4" borderId="21" xfId="0" applyFill="1" applyBorder="1" applyAlignment="1">
      <alignment horizontal="right"/>
    </xf>
    <xf numFmtId="0" fontId="0" fillId="4" borderId="1" xfId="0" applyFill="1" applyBorder="1" applyAlignment="1">
      <alignment horizontal="right"/>
    </xf>
    <xf numFmtId="0" fontId="0" fillId="4" borderId="23" xfId="0" applyFill="1" applyBorder="1" applyAlignment="1">
      <alignment horizontal="right"/>
    </xf>
    <xf numFmtId="0" fontId="0" fillId="4" borderId="5" xfId="0" applyFill="1" applyBorder="1" applyAlignment="1">
      <alignment horizontal="right"/>
    </xf>
    <xf numFmtId="0" fontId="0" fillId="2" borderId="29" xfId="0" applyFill="1" applyBorder="1" applyAlignment="1">
      <alignment horizontal="left" vertical="center"/>
    </xf>
    <xf numFmtId="0" fontId="0" fillId="2" borderId="7" xfId="0" applyFill="1" applyBorder="1" applyAlignment="1">
      <alignment horizontal="left" vertical="center"/>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0" fillId="4" borderId="10"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1" xfId="0" applyFill="1" applyBorder="1" applyAlignment="1">
      <alignment horizontal="center" vertical="center" wrapText="1"/>
    </xf>
    <xf numFmtId="0" fontId="0" fillId="6" borderId="9" xfId="0" applyFill="1" applyBorder="1" applyAlignment="1">
      <alignment horizontal="left" vertical="top" wrapText="1"/>
    </xf>
    <xf numFmtId="0" fontId="0" fillId="6" borderId="33" xfId="0" applyFill="1" applyBorder="1" applyAlignment="1">
      <alignment horizontal="left" vertical="top" wrapText="1"/>
    </xf>
    <xf numFmtId="0" fontId="0" fillId="2" borderId="32" xfId="0" applyFill="1" applyBorder="1" applyAlignment="1">
      <alignment horizontal="left" vertical="center"/>
    </xf>
    <xf numFmtId="0" fontId="0" fillId="2" borderId="28" xfId="0" applyFill="1" applyBorder="1" applyAlignment="1">
      <alignment horizontal="left" vertical="center"/>
    </xf>
    <xf numFmtId="0" fontId="0" fillId="6" borderId="1" xfId="0" applyFill="1" applyBorder="1" applyAlignment="1">
      <alignment horizontal="left" vertical="top" wrapText="1"/>
    </xf>
    <xf numFmtId="0" fontId="0" fillId="6" borderId="22" xfId="0" applyFill="1" applyBorder="1" applyAlignment="1">
      <alignment horizontal="left" vertical="top" wrapText="1"/>
    </xf>
    <xf numFmtId="0" fontId="0" fillId="6" borderId="5" xfId="0" applyFill="1" applyBorder="1" applyAlignment="1">
      <alignment horizontal="left" vertical="top" wrapText="1"/>
    </xf>
    <xf numFmtId="0" fontId="0" fillId="6" borderId="24" xfId="0" applyFill="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
  <sheetViews>
    <sheetView tabSelected="1" zoomScaleNormal="100" workbookViewId="0">
      <selection activeCell="E28" sqref="E28"/>
    </sheetView>
  </sheetViews>
  <sheetFormatPr defaultRowHeight="14.5" x14ac:dyDescent="0.35"/>
  <cols>
    <col min="3" max="3" width="80.90625" customWidth="1"/>
    <col min="4" max="8" width="8.7265625" style="6"/>
    <col min="9" max="9" width="8.7265625" style="1"/>
    <col min="10" max="12" width="8.7265625" style="6"/>
    <col min="13" max="13" width="8.7265625" style="1"/>
  </cols>
  <sheetData>
    <row r="1" spans="2:3" ht="15" thickBot="1" x14ac:dyDescent="0.4"/>
    <row r="2" spans="2:3" ht="32" customHeight="1" thickBot="1" x14ac:dyDescent="0.4">
      <c r="B2" s="171" t="s">
        <v>122</v>
      </c>
      <c r="C2" s="172"/>
    </row>
    <row r="3" spans="2:3" x14ac:dyDescent="0.35">
      <c r="B3" s="165">
        <v>1</v>
      </c>
      <c r="C3" s="162" t="s">
        <v>141</v>
      </c>
    </row>
    <row r="4" spans="2:3" ht="29" x14ac:dyDescent="0.35">
      <c r="B4" s="22">
        <v>2</v>
      </c>
      <c r="C4" s="163" t="s">
        <v>142</v>
      </c>
    </row>
    <row r="5" spans="2:3" ht="43.5" x14ac:dyDescent="0.35">
      <c r="B5" s="22">
        <v>3</v>
      </c>
      <c r="C5" s="163" t="s">
        <v>256</v>
      </c>
    </row>
    <row r="6" spans="2:3" ht="44" thickBot="1" x14ac:dyDescent="0.4">
      <c r="B6" s="114">
        <v>4</v>
      </c>
      <c r="C6" s="164" t="s">
        <v>147</v>
      </c>
    </row>
  </sheetData>
  <sortState ref="B4:M359">
    <sortCondition ref="B4:B359"/>
  </sortState>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workbookViewId="0">
      <selection activeCell="C21" sqref="C21"/>
    </sheetView>
  </sheetViews>
  <sheetFormatPr defaultRowHeight="14.5" x14ac:dyDescent="0.35"/>
  <cols>
    <col min="1" max="1" width="3.7265625" customWidth="1"/>
    <col min="2" max="2" width="3.6328125" customWidth="1"/>
    <col min="3" max="3" width="51.6328125" style="20" customWidth="1"/>
    <col min="4" max="4" width="70.7265625" customWidth="1"/>
  </cols>
  <sheetData>
    <row r="1" spans="2:4" ht="15" thickBot="1" x14ac:dyDescent="0.4"/>
    <row r="2" spans="2:4" ht="21.5" thickBot="1" x14ac:dyDescent="0.4">
      <c r="B2" s="173" t="s">
        <v>123</v>
      </c>
      <c r="C2" s="174"/>
      <c r="D2" s="175"/>
    </row>
    <row r="3" spans="2:4" ht="15" thickBot="1" x14ac:dyDescent="0.4">
      <c r="D3" s="21"/>
    </row>
    <row r="4" spans="2:4" ht="31.5" customHeight="1" x14ac:dyDescent="0.35">
      <c r="B4" s="178" t="s">
        <v>131</v>
      </c>
      <c r="C4" s="179"/>
      <c r="D4" s="169" t="s">
        <v>257</v>
      </c>
    </row>
    <row r="5" spans="2:4" ht="30.5" thickBot="1" x14ac:dyDescent="0.4">
      <c r="B5" s="176" t="s">
        <v>124</v>
      </c>
      <c r="C5" s="177"/>
      <c r="D5" s="170" t="s">
        <v>258</v>
      </c>
    </row>
    <row r="6" spans="2:4" ht="29" x14ac:dyDescent="0.35">
      <c r="B6" s="166">
        <v>1</v>
      </c>
      <c r="C6" s="167" t="s">
        <v>125</v>
      </c>
      <c r="D6" s="168"/>
    </row>
    <row r="7" spans="2:4" ht="29" x14ac:dyDescent="0.35">
      <c r="B7" s="22">
        <v>2</v>
      </c>
      <c r="C7" s="118" t="s">
        <v>130</v>
      </c>
      <c r="D7" s="115"/>
    </row>
    <row r="8" spans="2:4" x14ac:dyDescent="0.35">
      <c r="B8" s="22">
        <v>3</v>
      </c>
      <c r="C8" s="118" t="s">
        <v>128</v>
      </c>
      <c r="D8" s="115"/>
    </row>
    <row r="9" spans="2:4" ht="29" x14ac:dyDescent="0.35">
      <c r="B9" s="22">
        <v>4</v>
      </c>
      <c r="C9" s="118" t="s">
        <v>129</v>
      </c>
      <c r="D9" s="115"/>
    </row>
    <row r="10" spans="2:4" x14ac:dyDescent="0.35">
      <c r="B10" s="22">
        <v>5</v>
      </c>
      <c r="C10" s="118" t="s">
        <v>260</v>
      </c>
      <c r="D10" s="115"/>
    </row>
    <row r="11" spans="2:4" ht="29" x14ac:dyDescent="0.35">
      <c r="B11" s="22">
        <v>6</v>
      </c>
      <c r="C11" s="118" t="s">
        <v>127</v>
      </c>
      <c r="D11" s="115"/>
    </row>
    <row r="12" spans="2:4" ht="29" x14ac:dyDescent="0.35">
      <c r="B12" s="53">
        <v>7</v>
      </c>
      <c r="C12" s="119" t="s">
        <v>126</v>
      </c>
      <c r="D12" s="116"/>
    </row>
    <row r="13" spans="2:4" x14ac:dyDescent="0.35">
      <c r="B13" s="53">
        <v>8</v>
      </c>
      <c r="C13" s="119" t="s">
        <v>185</v>
      </c>
      <c r="D13" s="116"/>
    </row>
    <row r="14" spans="2:4" ht="72.5" x14ac:dyDescent="0.35">
      <c r="B14" s="53">
        <v>9</v>
      </c>
      <c r="C14" s="119" t="s">
        <v>188</v>
      </c>
      <c r="D14" s="116"/>
    </row>
    <row r="15" spans="2:4" ht="43.5" x14ac:dyDescent="0.35">
      <c r="B15" s="22">
        <v>10</v>
      </c>
      <c r="C15" s="118" t="s">
        <v>187</v>
      </c>
      <c r="D15" s="115"/>
    </row>
    <row r="16" spans="2:4" ht="29.5" thickBot="1" x14ac:dyDescent="0.4">
      <c r="B16" s="114">
        <v>11</v>
      </c>
      <c r="C16" s="120" t="s">
        <v>261</v>
      </c>
      <c r="D16" s="117"/>
    </row>
  </sheetData>
  <mergeCells count="3">
    <mergeCell ref="B2:D2"/>
    <mergeCell ref="B5:C5"/>
    <mergeCell ref="B4:C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28"/>
  <sheetViews>
    <sheetView zoomScaleNormal="100" workbookViewId="0">
      <pane ySplit="10" topLeftCell="A35" activePane="bottomLeft" state="frozen"/>
      <selection pane="bottomLeft" activeCell="AB44" sqref="AB44"/>
    </sheetView>
  </sheetViews>
  <sheetFormatPr defaultRowHeight="14.5" x14ac:dyDescent="0.35"/>
  <cols>
    <col min="1" max="1" width="2.1796875" customWidth="1"/>
    <col min="2" max="2" width="11.90625" bestFit="1" customWidth="1"/>
    <col min="3" max="3" width="49.7265625" bestFit="1" customWidth="1"/>
    <col min="4" max="4" width="7.90625" style="6" hidden="1" customWidth="1"/>
    <col min="5" max="5" width="5" style="6" bestFit="1" customWidth="1"/>
    <col min="6" max="8" width="6.1796875" style="6" customWidth="1"/>
    <col min="9" max="9" width="7.1796875" style="1" customWidth="1"/>
    <col min="10" max="12" width="6.1796875" style="6" customWidth="1"/>
    <col min="13" max="13" width="7.1796875" style="1" customWidth="1"/>
    <col min="15" max="17" width="8.7265625" style="2" hidden="1" customWidth="1"/>
    <col min="18" max="18" width="13" style="2" hidden="1" customWidth="1"/>
    <col min="19" max="19" width="13.6328125" style="2" hidden="1" customWidth="1"/>
    <col min="20" max="22" width="8.7265625" style="2" hidden="1" customWidth="1"/>
    <col min="23" max="23" width="14.08984375" style="2" hidden="1" customWidth="1"/>
    <col min="24" max="24" width="13.6328125" style="2" hidden="1" customWidth="1"/>
  </cols>
  <sheetData>
    <row r="1" spans="2:24" ht="15" thickBot="1" x14ac:dyDescent="0.4"/>
    <row r="2" spans="2:24" ht="21.5" thickBot="1" x14ac:dyDescent="0.55000000000000004">
      <c r="B2" s="187" t="s">
        <v>144</v>
      </c>
      <c r="C2" s="188"/>
      <c r="D2" s="188"/>
      <c r="E2" s="188"/>
      <c r="F2" s="188"/>
      <c r="G2" s="188"/>
      <c r="H2" s="188"/>
      <c r="I2" s="188"/>
      <c r="J2" s="188"/>
      <c r="K2" s="188"/>
      <c r="L2" s="188"/>
      <c r="M2" s="189"/>
    </row>
    <row r="3" spans="2:24" ht="15" thickBot="1" x14ac:dyDescent="0.4"/>
    <row r="4" spans="2:24" x14ac:dyDescent="0.35">
      <c r="B4" s="190" t="s">
        <v>145</v>
      </c>
      <c r="C4" s="191"/>
      <c r="D4" s="191"/>
      <c r="E4" s="191"/>
      <c r="F4" s="191"/>
      <c r="G4" s="191"/>
      <c r="H4" s="191"/>
      <c r="I4" s="191"/>
      <c r="J4" s="191"/>
      <c r="K4" s="191"/>
      <c r="L4" s="191"/>
      <c r="M4" s="192"/>
    </row>
    <row r="5" spans="2:24" x14ac:dyDescent="0.35">
      <c r="B5" s="193" t="s">
        <v>189</v>
      </c>
      <c r="C5" s="194"/>
      <c r="D5" s="194"/>
      <c r="E5" s="194"/>
      <c r="F5" s="194"/>
      <c r="G5" s="194"/>
      <c r="H5" s="194"/>
      <c r="I5" s="194"/>
      <c r="J5" s="194"/>
      <c r="K5" s="194"/>
      <c r="L5" s="194"/>
      <c r="M5" s="195"/>
    </row>
    <row r="6" spans="2:24" ht="15" thickBot="1" x14ac:dyDescent="0.4">
      <c r="B6" s="196" t="s">
        <v>146</v>
      </c>
      <c r="C6" s="197"/>
      <c r="D6" s="197"/>
      <c r="E6" s="197"/>
      <c r="F6" s="197"/>
      <c r="G6" s="197"/>
      <c r="H6" s="197"/>
      <c r="I6" s="197"/>
      <c r="J6" s="197"/>
      <c r="K6" s="197"/>
      <c r="L6" s="197"/>
      <c r="M6" s="198"/>
    </row>
    <row r="7" spans="2:24" ht="15" thickBot="1" x14ac:dyDescent="0.4">
      <c r="C7" s="39"/>
    </row>
    <row r="8" spans="2:24" ht="19" thickBot="1" x14ac:dyDescent="0.4">
      <c r="F8" s="205" t="s">
        <v>120</v>
      </c>
      <c r="G8" s="206"/>
      <c r="H8" s="206"/>
      <c r="I8" s="206"/>
      <c r="J8" s="206"/>
      <c r="K8" s="206"/>
      <c r="L8" s="206"/>
      <c r="M8" s="207"/>
    </row>
    <row r="9" spans="2:24" s="2" customFormat="1" ht="29" customHeight="1" thickBot="1" x14ac:dyDescent="0.4">
      <c r="B9" s="73"/>
      <c r="C9" s="74"/>
      <c r="D9" s="75"/>
      <c r="E9" s="74"/>
      <c r="F9" s="199" t="s">
        <v>139</v>
      </c>
      <c r="G9" s="200"/>
      <c r="H9" s="200"/>
      <c r="I9" s="201"/>
      <c r="J9" s="202" t="s">
        <v>140</v>
      </c>
      <c r="K9" s="203"/>
      <c r="L9" s="203"/>
      <c r="M9" s="204"/>
    </row>
    <row r="10" spans="2:24" s="2" customFormat="1" ht="29" customHeight="1" thickBot="1" x14ac:dyDescent="0.4">
      <c r="B10" s="55" t="s">
        <v>102</v>
      </c>
      <c r="C10" s="56" t="s">
        <v>103</v>
      </c>
      <c r="D10" s="57" t="s">
        <v>192</v>
      </c>
      <c r="E10" s="127" t="s">
        <v>104</v>
      </c>
      <c r="F10" s="128" t="s">
        <v>99</v>
      </c>
      <c r="G10" s="56" t="s">
        <v>100</v>
      </c>
      <c r="H10" s="56" t="s">
        <v>101</v>
      </c>
      <c r="I10" s="103" t="s">
        <v>191</v>
      </c>
      <c r="J10" s="128" t="s">
        <v>99</v>
      </c>
      <c r="K10" s="56" t="s">
        <v>100</v>
      </c>
      <c r="L10" s="56" t="s">
        <v>101</v>
      </c>
      <c r="M10" s="103" t="s">
        <v>191</v>
      </c>
      <c r="O10" s="180" t="s">
        <v>193</v>
      </c>
      <c r="P10" s="180"/>
      <c r="Q10" s="180"/>
      <c r="R10" s="180"/>
      <c r="S10" s="61" t="s">
        <v>119</v>
      </c>
      <c r="T10" s="181" t="s">
        <v>194</v>
      </c>
      <c r="U10" s="181"/>
      <c r="V10" s="181"/>
      <c r="W10" s="181"/>
      <c r="X10" s="64" t="s">
        <v>119</v>
      </c>
    </row>
    <row r="11" spans="2:24" ht="15" thickBot="1" x14ac:dyDescent="0.4">
      <c r="B11" s="182" t="s">
        <v>107</v>
      </c>
      <c r="C11" s="183"/>
      <c r="D11" s="183"/>
      <c r="E11" s="183"/>
      <c r="F11" s="184"/>
      <c r="G11" s="185"/>
      <c r="H11" s="185"/>
      <c r="I11" s="185"/>
      <c r="J11" s="185"/>
      <c r="K11" s="185"/>
      <c r="L11" s="185"/>
      <c r="M11" s="186"/>
      <c r="O11" s="63" t="s">
        <v>99</v>
      </c>
      <c r="P11" s="63" t="s">
        <v>100</v>
      </c>
      <c r="Q11" s="63" t="s">
        <v>101</v>
      </c>
      <c r="R11" s="59" t="s">
        <v>195</v>
      </c>
      <c r="S11" s="58" t="s">
        <v>118</v>
      </c>
      <c r="T11" s="62" t="s">
        <v>99</v>
      </c>
      <c r="U11" s="62" t="s">
        <v>100</v>
      </c>
      <c r="V11" s="62" t="s">
        <v>101</v>
      </c>
      <c r="W11" s="65" t="s">
        <v>195</v>
      </c>
      <c r="X11" s="4" t="s">
        <v>118</v>
      </c>
    </row>
    <row r="12" spans="2:24" x14ac:dyDescent="0.35">
      <c r="B12" s="93">
        <v>1080100001</v>
      </c>
      <c r="C12" s="94" t="s">
        <v>6</v>
      </c>
      <c r="D12" s="78">
        <v>3</v>
      </c>
      <c r="E12" s="95" t="s">
        <v>119</v>
      </c>
      <c r="F12" s="77">
        <f t="shared" ref="F12:F42" si="0">O12*D12</f>
        <v>0</v>
      </c>
      <c r="G12" s="78">
        <f t="shared" ref="G12:G42" si="1">P12*D12</f>
        <v>0</v>
      </c>
      <c r="H12" s="78">
        <f t="shared" ref="H12:H42" si="2">Q12*D12</f>
        <v>1101</v>
      </c>
      <c r="I12" s="79">
        <f>SUM(F12:H12)</f>
        <v>1101</v>
      </c>
      <c r="J12" s="84">
        <f>T12*D12</f>
        <v>0</v>
      </c>
      <c r="K12" s="17">
        <f>U12*D12</f>
        <v>0</v>
      </c>
      <c r="L12" s="85">
        <f>V12*D12</f>
        <v>45</v>
      </c>
      <c r="M12" s="86">
        <f>SUM(J12:L12)</f>
        <v>45</v>
      </c>
      <c r="O12" s="60">
        <v>0</v>
      </c>
      <c r="P12" s="60">
        <v>0</v>
      </c>
      <c r="Q12" s="60">
        <v>367</v>
      </c>
      <c r="R12" s="71">
        <f>SUM(O12:Q12)</f>
        <v>367</v>
      </c>
      <c r="S12" s="66">
        <f t="shared" ref="S12:S42" si="3">I12/12</f>
        <v>91.75</v>
      </c>
      <c r="T12" s="60">
        <v>0</v>
      </c>
      <c r="U12" s="60">
        <v>0</v>
      </c>
      <c r="V12" s="60">
        <v>15</v>
      </c>
      <c r="W12" s="72">
        <f t="shared" ref="W12:W42" si="4">SUM(J12:L12)</f>
        <v>45</v>
      </c>
      <c r="X12" s="67">
        <f t="shared" ref="X12:X42" si="5">M12/6</f>
        <v>7.5</v>
      </c>
    </row>
    <row r="13" spans="2:24" x14ac:dyDescent="0.35">
      <c r="B13" s="96">
        <v>1080100002</v>
      </c>
      <c r="C13" s="11" t="s">
        <v>7</v>
      </c>
      <c r="D13" s="12">
        <v>5</v>
      </c>
      <c r="E13" s="97" t="s">
        <v>119</v>
      </c>
      <c r="F13" s="80">
        <f t="shared" si="0"/>
        <v>2640</v>
      </c>
      <c r="G13" s="5">
        <f t="shared" si="1"/>
        <v>885</v>
      </c>
      <c r="H13" s="5">
        <f t="shared" si="2"/>
        <v>0</v>
      </c>
      <c r="I13" s="81">
        <f t="shared" ref="I13:I42" si="6">SUM(F13:H13)</f>
        <v>3525</v>
      </c>
      <c r="J13" s="87">
        <f t="shared" ref="J13:J42" si="7">T13*D13</f>
        <v>95</v>
      </c>
      <c r="K13" s="9">
        <f t="shared" ref="K13:K42" si="8">U13*D13</f>
        <v>25</v>
      </c>
      <c r="L13" s="10">
        <f t="shared" ref="L13:L42" si="9">V13*D13</f>
        <v>0</v>
      </c>
      <c r="M13" s="88">
        <f t="shared" ref="M13:M42" si="10">SUM(J13:L13)</f>
        <v>120</v>
      </c>
      <c r="O13" s="60">
        <v>528</v>
      </c>
      <c r="P13" s="60">
        <v>177</v>
      </c>
      <c r="Q13" s="60">
        <v>0</v>
      </c>
      <c r="R13" s="71">
        <f t="shared" ref="R13:R42" si="11">SUM(O13:Q13)</f>
        <v>705</v>
      </c>
      <c r="S13" s="66">
        <f t="shared" si="3"/>
        <v>293.75</v>
      </c>
      <c r="T13" s="60">
        <v>19</v>
      </c>
      <c r="U13" s="60">
        <v>5</v>
      </c>
      <c r="V13" s="60">
        <v>0</v>
      </c>
      <c r="W13" s="72">
        <f t="shared" si="4"/>
        <v>120</v>
      </c>
      <c r="X13" s="67">
        <f t="shared" si="5"/>
        <v>20</v>
      </c>
    </row>
    <row r="14" spans="2:24" x14ac:dyDescent="0.35">
      <c r="B14" s="98">
        <v>1080100003</v>
      </c>
      <c r="C14" s="3" t="s">
        <v>82</v>
      </c>
      <c r="D14" s="5">
        <v>3</v>
      </c>
      <c r="E14" s="99" t="s">
        <v>119</v>
      </c>
      <c r="F14" s="80">
        <f t="shared" si="0"/>
        <v>39</v>
      </c>
      <c r="G14" s="5">
        <f t="shared" si="1"/>
        <v>0</v>
      </c>
      <c r="H14" s="5">
        <f t="shared" si="2"/>
        <v>9</v>
      </c>
      <c r="I14" s="81">
        <f t="shared" si="6"/>
        <v>48</v>
      </c>
      <c r="J14" s="87">
        <f t="shared" si="7"/>
        <v>0</v>
      </c>
      <c r="K14" s="9">
        <f t="shared" si="8"/>
        <v>0</v>
      </c>
      <c r="L14" s="10">
        <f t="shared" si="9"/>
        <v>0</v>
      </c>
      <c r="M14" s="88">
        <f t="shared" si="10"/>
        <v>0</v>
      </c>
      <c r="O14" s="60">
        <v>13</v>
      </c>
      <c r="P14" s="60">
        <v>0</v>
      </c>
      <c r="Q14" s="60">
        <v>3</v>
      </c>
      <c r="R14" s="71">
        <f t="shared" si="11"/>
        <v>16</v>
      </c>
      <c r="S14" s="66">
        <f t="shared" si="3"/>
        <v>4</v>
      </c>
      <c r="T14" s="60">
        <v>0</v>
      </c>
      <c r="U14" s="60">
        <v>0</v>
      </c>
      <c r="V14" s="60">
        <v>0</v>
      </c>
      <c r="W14" s="72">
        <f t="shared" si="4"/>
        <v>0</v>
      </c>
      <c r="X14" s="67">
        <f t="shared" si="5"/>
        <v>0</v>
      </c>
    </row>
    <row r="15" spans="2:24" x14ac:dyDescent="0.35">
      <c r="B15" s="98">
        <v>1080100005</v>
      </c>
      <c r="C15" s="3" t="s">
        <v>83</v>
      </c>
      <c r="D15" s="5">
        <v>3</v>
      </c>
      <c r="E15" s="99" t="s">
        <v>119</v>
      </c>
      <c r="F15" s="80">
        <f t="shared" si="0"/>
        <v>0</v>
      </c>
      <c r="G15" s="5">
        <f t="shared" si="1"/>
        <v>0</v>
      </c>
      <c r="H15" s="5">
        <f t="shared" si="2"/>
        <v>843</v>
      </c>
      <c r="I15" s="81">
        <f t="shared" si="6"/>
        <v>843</v>
      </c>
      <c r="J15" s="87">
        <f t="shared" si="7"/>
        <v>0</v>
      </c>
      <c r="K15" s="9">
        <f t="shared" si="8"/>
        <v>0</v>
      </c>
      <c r="L15" s="10">
        <f t="shared" si="9"/>
        <v>0</v>
      </c>
      <c r="M15" s="88">
        <f t="shared" si="10"/>
        <v>0</v>
      </c>
      <c r="O15" s="60">
        <v>0</v>
      </c>
      <c r="P15" s="60">
        <v>0</v>
      </c>
      <c r="Q15" s="60">
        <v>281</v>
      </c>
      <c r="R15" s="71">
        <f t="shared" si="11"/>
        <v>281</v>
      </c>
      <c r="S15" s="66">
        <f t="shared" si="3"/>
        <v>70.25</v>
      </c>
      <c r="T15" s="60">
        <v>0</v>
      </c>
      <c r="U15" s="60">
        <v>0</v>
      </c>
      <c r="V15" s="60">
        <v>0</v>
      </c>
      <c r="W15" s="72">
        <f t="shared" si="4"/>
        <v>0</v>
      </c>
      <c r="X15" s="67">
        <f t="shared" si="5"/>
        <v>0</v>
      </c>
    </row>
    <row r="16" spans="2:24" x14ac:dyDescent="0.35">
      <c r="B16" s="98">
        <v>1080100006</v>
      </c>
      <c r="C16" s="3" t="s">
        <v>8</v>
      </c>
      <c r="D16" s="5">
        <v>3</v>
      </c>
      <c r="E16" s="99" t="s">
        <v>119</v>
      </c>
      <c r="F16" s="80">
        <f t="shared" si="0"/>
        <v>1935</v>
      </c>
      <c r="G16" s="5">
        <f t="shared" si="1"/>
        <v>0</v>
      </c>
      <c r="H16" s="5">
        <f t="shared" si="2"/>
        <v>1134</v>
      </c>
      <c r="I16" s="81">
        <f t="shared" si="6"/>
        <v>3069</v>
      </c>
      <c r="J16" s="87">
        <f t="shared" si="7"/>
        <v>0</v>
      </c>
      <c r="K16" s="9">
        <f t="shared" si="8"/>
        <v>0</v>
      </c>
      <c r="L16" s="10">
        <f t="shared" si="9"/>
        <v>39</v>
      </c>
      <c r="M16" s="88">
        <f t="shared" si="10"/>
        <v>39</v>
      </c>
      <c r="O16" s="60">
        <v>645</v>
      </c>
      <c r="P16" s="60">
        <v>0</v>
      </c>
      <c r="Q16" s="60">
        <v>378</v>
      </c>
      <c r="R16" s="71">
        <f t="shared" si="11"/>
        <v>1023</v>
      </c>
      <c r="S16" s="66">
        <f t="shared" si="3"/>
        <v>255.75</v>
      </c>
      <c r="T16" s="60">
        <v>0</v>
      </c>
      <c r="U16" s="60">
        <v>0</v>
      </c>
      <c r="V16" s="60">
        <v>13</v>
      </c>
      <c r="W16" s="72">
        <f t="shared" si="4"/>
        <v>39</v>
      </c>
      <c r="X16" s="67">
        <f t="shared" si="5"/>
        <v>6.5</v>
      </c>
    </row>
    <row r="17" spans="2:24" x14ac:dyDescent="0.35">
      <c r="B17" s="98">
        <v>1080100010</v>
      </c>
      <c r="C17" s="3" t="s">
        <v>9</v>
      </c>
      <c r="D17" s="5">
        <v>3</v>
      </c>
      <c r="E17" s="99" t="s">
        <v>119</v>
      </c>
      <c r="F17" s="80">
        <f t="shared" si="0"/>
        <v>1341</v>
      </c>
      <c r="G17" s="5">
        <f t="shared" si="1"/>
        <v>0</v>
      </c>
      <c r="H17" s="5">
        <f t="shared" si="2"/>
        <v>606</v>
      </c>
      <c r="I17" s="81">
        <f t="shared" si="6"/>
        <v>1947</v>
      </c>
      <c r="J17" s="87">
        <f t="shared" si="7"/>
        <v>27</v>
      </c>
      <c r="K17" s="9">
        <f t="shared" si="8"/>
        <v>0</v>
      </c>
      <c r="L17" s="10">
        <f t="shared" si="9"/>
        <v>30</v>
      </c>
      <c r="M17" s="88">
        <f t="shared" si="10"/>
        <v>57</v>
      </c>
      <c r="O17" s="60">
        <v>447</v>
      </c>
      <c r="P17" s="60">
        <v>0</v>
      </c>
      <c r="Q17" s="60">
        <v>202</v>
      </c>
      <c r="R17" s="71">
        <f t="shared" si="11"/>
        <v>649</v>
      </c>
      <c r="S17" s="66">
        <f t="shared" si="3"/>
        <v>162.25</v>
      </c>
      <c r="T17" s="60">
        <v>9</v>
      </c>
      <c r="U17" s="60">
        <v>0</v>
      </c>
      <c r="V17" s="60">
        <v>10</v>
      </c>
      <c r="W17" s="72">
        <f t="shared" si="4"/>
        <v>57</v>
      </c>
      <c r="X17" s="67">
        <f t="shared" si="5"/>
        <v>9.5</v>
      </c>
    </row>
    <row r="18" spans="2:24" x14ac:dyDescent="0.35">
      <c r="B18" s="98">
        <v>1080100011</v>
      </c>
      <c r="C18" s="3" t="s">
        <v>84</v>
      </c>
      <c r="D18" s="5">
        <v>3</v>
      </c>
      <c r="E18" s="99" t="s">
        <v>119</v>
      </c>
      <c r="F18" s="80">
        <f t="shared" si="0"/>
        <v>570</v>
      </c>
      <c r="G18" s="5">
        <f t="shared" si="1"/>
        <v>141</v>
      </c>
      <c r="H18" s="5">
        <f t="shared" si="2"/>
        <v>0</v>
      </c>
      <c r="I18" s="81">
        <f t="shared" si="6"/>
        <v>711</v>
      </c>
      <c r="J18" s="87">
        <f t="shared" si="7"/>
        <v>0</v>
      </c>
      <c r="K18" s="9">
        <f t="shared" si="8"/>
        <v>0</v>
      </c>
      <c r="L18" s="10">
        <f t="shared" si="9"/>
        <v>0</v>
      </c>
      <c r="M18" s="88">
        <f t="shared" si="10"/>
        <v>0</v>
      </c>
      <c r="O18" s="60">
        <v>190</v>
      </c>
      <c r="P18" s="60">
        <v>47</v>
      </c>
      <c r="Q18" s="60">
        <v>0</v>
      </c>
      <c r="R18" s="71">
        <f t="shared" si="11"/>
        <v>237</v>
      </c>
      <c r="S18" s="66">
        <f t="shared" si="3"/>
        <v>59.25</v>
      </c>
      <c r="T18" s="60">
        <v>0</v>
      </c>
      <c r="U18" s="60">
        <v>0</v>
      </c>
      <c r="V18" s="60">
        <v>0</v>
      </c>
      <c r="W18" s="72">
        <f t="shared" si="4"/>
        <v>0</v>
      </c>
      <c r="X18" s="67">
        <f t="shared" si="5"/>
        <v>0</v>
      </c>
    </row>
    <row r="19" spans="2:24" x14ac:dyDescent="0.35">
      <c r="B19" s="98">
        <v>1080100020</v>
      </c>
      <c r="C19" s="3" t="s">
        <v>11</v>
      </c>
      <c r="D19" s="5">
        <v>3</v>
      </c>
      <c r="E19" s="99" t="s">
        <v>119</v>
      </c>
      <c r="F19" s="80">
        <f t="shared" si="0"/>
        <v>3969</v>
      </c>
      <c r="G19" s="5">
        <f t="shared" si="1"/>
        <v>1473</v>
      </c>
      <c r="H19" s="5">
        <f t="shared" si="2"/>
        <v>1215</v>
      </c>
      <c r="I19" s="81">
        <f t="shared" si="6"/>
        <v>6657</v>
      </c>
      <c r="J19" s="87">
        <f t="shared" si="7"/>
        <v>45</v>
      </c>
      <c r="K19" s="9">
        <f t="shared" si="8"/>
        <v>21</v>
      </c>
      <c r="L19" s="10">
        <f t="shared" si="9"/>
        <v>63</v>
      </c>
      <c r="M19" s="88">
        <f t="shared" si="10"/>
        <v>129</v>
      </c>
      <c r="O19" s="60">
        <v>1323</v>
      </c>
      <c r="P19" s="60">
        <v>491</v>
      </c>
      <c r="Q19" s="60">
        <v>405</v>
      </c>
      <c r="R19" s="71">
        <f t="shared" si="11"/>
        <v>2219</v>
      </c>
      <c r="S19" s="66">
        <f t="shared" si="3"/>
        <v>554.75</v>
      </c>
      <c r="T19" s="60">
        <v>15</v>
      </c>
      <c r="U19" s="60">
        <v>7</v>
      </c>
      <c r="V19" s="60">
        <v>21</v>
      </c>
      <c r="W19" s="72">
        <f t="shared" si="4"/>
        <v>129</v>
      </c>
      <c r="X19" s="67">
        <f t="shared" si="5"/>
        <v>21.5</v>
      </c>
    </row>
    <row r="20" spans="2:24" x14ac:dyDescent="0.35">
      <c r="B20" s="98">
        <v>1080100030</v>
      </c>
      <c r="C20" s="3" t="s">
        <v>13</v>
      </c>
      <c r="D20" s="5">
        <v>5</v>
      </c>
      <c r="E20" s="99" t="s">
        <v>119</v>
      </c>
      <c r="F20" s="80">
        <f t="shared" si="0"/>
        <v>2390</v>
      </c>
      <c r="G20" s="5">
        <f t="shared" si="1"/>
        <v>550</v>
      </c>
      <c r="H20" s="5">
        <f t="shared" si="2"/>
        <v>1195</v>
      </c>
      <c r="I20" s="81">
        <f t="shared" si="6"/>
        <v>4135</v>
      </c>
      <c r="J20" s="87">
        <f t="shared" si="7"/>
        <v>45</v>
      </c>
      <c r="K20" s="9">
        <f t="shared" si="8"/>
        <v>10</v>
      </c>
      <c r="L20" s="10">
        <f t="shared" si="9"/>
        <v>40</v>
      </c>
      <c r="M20" s="88">
        <f t="shared" si="10"/>
        <v>95</v>
      </c>
      <c r="O20" s="60">
        <v>478</v>
      </c>
      <c r="P20" s="60">
        <v>110</v>
      </c>
      <c r="Q20" s="60">
        <v>239</v>
      </c>
      <c r="R20" s="71">
        <f t="shared" si="11"/>
        <v>827</v>
      </c>
      <c r="S20" s="66">
        <f t="shared" si="3"/>
        <v>344.58333333333331</v>
      </c>
      <c r="T20" s="60">
        <v>9</v>
      </c>
      <c r="U20" s="60">
        <v>2</v>
      </c>
      <c r="V20" s="60">
        <v>8</v>
      </c>
      <c r="W20" s="72">
        <f t="shared" si="4"/>
        <v>95</v>
      </c>
      <c r="X20" s="67">
        <f t="shared" si="5"/>
        <v>15.833333333333334</v>
      </c>
    </row>
    <row r="21" spans="2:24" x14ac:dyDescent="0.35">
      <c r="B21" s="98">
        <v>1080100040</v>
      </c>
      <c r="C21" s="3" t="s">
        <v>14</v>
      </c>
      <c r="D21" s="5">
        <v>5</v>
      </c>
      <c r="E21" s="99" t="s">
        <v>119</v>
      </c>
      <c r="F21" s="80">
        <f t="shared" si="0"/>
        <v>2855</v>
      </c>
      <c r="G21" s="5">
        <f t="shared" si="1"/>
        <v>1435</v>
      </c>
      <c r="H21" s="5">
        <f t="shared" si="2"/>
        <v>0</v>
      </c>
      <c r="I21" s="81">
        <f t="shared" si="6"/>
        <v>4290</v>
      </c>
      <c r="J21" s="87">
        <f t="shared" si="7"/>
        <v>70</v>
      </c>
      <c r="K21" s="9">
        <f t="shared" si="8"/>
        <v>80</v>
      </c>
      <c r="L21" s="10">
        <f t="shared" si="9"/>
        <v>0</v>
      </c>
      <c r="M21" s="88">
        <f t="shared" si="10"/>
        <v>150</v>
      </c>
      <c r="O21" s="60">
        <v>571</v>
      </c>
      <c r="P21" s="60">
        <v>287</v>
      </c>
      <c r="Q21" s="60">
        <v>0</v>
      </c>
      <c r="R21" s="71">
        <f t="shared" si="11"/>
        <v>858</v>
      </c>
      <c r="S21" s="66">
        <f t="shared" si="3"/>
        <v>357.5</v>
      </c>
      <c r="T21" s="60">
        <v>14</v>
      </c>
      <c r="U21" s="60">
        <v>16</v>
      </c>
      <c r="V21" s="60">
        <v>0</v>
      </c>
      <c r="W21" s="72">
        <f t="shared" si="4"/>
        <v>150</v>
      </c>
      <c r="X21" s="67">
        <f t="shared" si="5"/>
        <v>25</v>
      </c>
    </row>
    <row r="22" spans="2:24" x14ac:dyDescent="0.35">
      <c r="B22" s="98">
        <v>1080100041</v>
      </c>
      <c r="C22" s="3" t="s">
        <v>15</v>
      </c>
      <c r="D22" s="5">
        <v>3</v>
      </c>
      <c r="E22" s="99" t="s">
        <v>119</v>
      </c>
      <c r="F22" s="80">
        <f t="shared" si="0"/>
        <v>0</v>
      </c>
      <c r="G22" s="5">
        <f t="shared" si="1"/>
        <v>0</v>
      </c>
      <c r="H22" s="5">
        <f t="shared" si="2"/>
        <v>1146</v>
      </c>
      <c r="I22" s="81">
        <f t="shared" si="6"/>
        <v>1146</v>
      </c>
      <c r="J22" s="87">
        <f t="shared" si="7"/>
        <v>0</v>
      </c>
      <c r="K22" s="9">
        <f t="shared" si="8"/>
        <v>0</v>
      </c>
      <c r="L22" s="10">
        <f t="shared" si="9"/>
        <v>54</v>
      </c>
      <c r="M22" s="88">
        <f t="shared" si="10"/>
        <v>54</v>
      </c>
      <c r="O22" s="60">
        <v>0</v>
      </c>
      <c r="P22" s="60">
        <v>0</v>
      </c>
      <c r="Q22" s="60">
        <v>382</v>
      </c>
      <c r="R22" s="71">
        <f t="shared" si="11"/>
        <v>382</v>
      </c>
      <c r="S22" s="66">
        <f t="shared" si="3"/>
        <v>95.5</v>
      </c>
      <c r="T22" s="60">
        <v>0</v>
      </c>
      <c r="U22" s="60">
        <v>0</v>
      </c>
      <c r="V22" s="60">
        <v>18</v>
      </c>
      <c r="W22" s="72">
        <f t="shared" si="4"/>
        <v>54</v>
      </c>
      <c r="X22" s="67">
        <f t="shared" si="5"/>
        <v>9</v>
      </c>
    </row>
    <row r="23" spans="2:24" x14ac:dyDescent="0.35">
      <c r="B23" s="98">
        <v>1080100046</v>
      </c>
      <c r="C23" s="3" t="s">
        <v>85</v>
      </c>
      <c r="D23" s="5">
        <v>3</v>
      </c>
      <c r="E23" s="99" t="s">
        <v>119</v>
      </c>
      <c r="F23" s="80">
        <f t="shared" si="0"/>
        <v>1404</v>
      </c>
      <c r="G23" s="5">
        <f t="shared" si="1"/>
        <v>0</v>
      </c>
      <c r="H23" s="5">
        <f t="shared" si="2"/>
        <v>3</v>
      </c>
      <c r="I23" s="81">
        <f t="shared" si="6"/>
        <v>1407</v>
      </c>
      <c r="J23" s="87">
        <f t="shared" si="7"/>
        <v>0</v>
      </c>
      <c r="K23" s="9">
        <f t="shared" si="8"/>
        <v>0</v>
      </c>
      <c r="L23" s="10">
        <f t="shared" si="9"/>
        <v>0</v>
      </c>
      <c r="M23" s="88">
        <f t="shared" si="10"/>
        <v>0</v>
      </c>
      <c r="O23" s="60">
        <v>468</v>
      </c>
      <c r="P23" s="60">
        <v>0</v>
      </c>
      <c r="Q23" s="60">
        <v>1</v>
      </c>
      <c r="R23" s="71">
        <f t="shared" si="11"/>
        <v>469</v>
      </c>
      <c r="S23" s="66">
        <f t="shared" si="3"/>
        <v>117.25</v>
      </c>
      <c r="T23" s="60">
        <v>0</v>
      </c>
      <c r="U23" s="60">
        <v>0</v>
      </c>
      <c r="V23" s="60">
        <v>0</v>
      </c>
      <c r="W23" s="72">
        <f t="shared" si="4"/>
        <v>0</v>
      </c>
      <c r="X23" s="67">
        <f t="shared" si="5"/>
        <v>0</v>
      </c>
    </row>
    <row r="24" spans="2:24" x14ac:dyDescent="0.35">
      <c r="B24" s="98">
        <v>1080100050</v>
      </c>
      <c r="C24" s="3" t="s">
        <v>16</v>
      </c>
      <c r="D24" s="5">
        <v>5</v>
      </c>
      <c r="E24" s="99" t="s">
        <v>119</v>
      </c>
      <c r="F24" s="80">
        <f t="shared" si="0"/>
        <v>2630</v>
      </c>
      <c r="G24" s="5">
        <f t="shared" si="1"/>
        <v>415</v>
      </c>
      <c r="H24" s="5">
        <f t="shared" si="2"/>
        <v>2255</v>
      </c>
      <c r="I24" s="81">
        <f t="shared" si="6"/>
        <v>5300</v>
      </c>
      <c r="J24" s="87">
        <f t="shared" si="7"/>
        <v>55</v>
      </c>
      <c r="K24" s="9">
        <f t="shared" si="8"/>
        <v>10</v>
      </c>
      <c r="L24" s="10">
        <f t="shared" si="9"/>
        <v>65</v>
      </c>
      <c r="M24" s="88">
        <f t="shared" si="10"/>
        <v>130</v>
      </c>
      <c r="O24" s="60">
        <v>526</v>
      </c>
      <c r="P24" s="60">
        <v>83</v>
      </c>
      <c r="Q24" s="60">
        <v>451</v>
      </c>
      <c r="R24" s="71">
        <f t="shared" si="11"/>
        <v>1060</v>
      </c>
      <c r="S24" s="66">
        <f t="shared" si="3"/>
        <v>441.66666666666669</v>
      </c>
      <c r="T24" s="60">
        <v>11</v>
      </c>
      <c r="U24" s="60">
        <v>2</v>
      </c>
      <c r="V24" s="60">
        <v>13</v>
      </c>
      <c r="W24" s="72">
        <f t="shared" si="4"/>
        <v>130</v>
      </c>
      <c r="X24" s="67">
        <f t="shared" si="5"/>
        <v>21.666666666666668</v>
      </c>
    </row>
    <row r="25" spans="2:24" x14ac:dyDescent="0.35">
      <c r="B25" s="98">
        <v>1080100051</v>
      </c>
      <c r="C25" s="3" t="s">
        <v>17</v>
      </c>
      <c r="D25" s="5">
        <v>3</v>
      </c>
      <c r="E25" s="99" t="s">
        <v>119</v>
      </c>
      <c r="F25" s="80">
        <f t="shared" si="0"/>
        <v>0</v>
      </c>
      <c r="G25" s="5">
        <f t="shared" si="1"/>
        <v>0</v>
      </c>
      <c r="H25" s="5">
        <f t="shared" si="2"/>
        <v>315</v>
      </c>
      <c r="I25" s="81">
        <f t="shared" si="6"/>
        <v>315</v>
      </c>
      <c r="J25" s="87">
        <f t="shared" si="7"/>
        <v>0</v>
      </c>
      <c r="K25" s="9">
        <f t="shared" si="8"/>
        <v>0</v>
      </c>
      <c r="L25" s="10">
        <f t="shared" si="9"/>
        <v>3</v>
      </c>
      <c r="M25" s="88">
        <f t="shared" si="10"/>
        <v>3</v>
      </c>
      <c r="O25" s="60">
        <v>0</v>
      </c>
      <c r="P25" s="60">
        <v>0</v>
      </c>
      <c r="Q25" s="60">
        <v>105</v>
      </c>
      <c r="R25" s="71">
        <f t="shared" si="11"/>
        <v>105</v>
      </c>
      <c r="S25" s="66">
        <f t="shared" si="3"/>
        <v>26.25</v>
      </c>
      <c r="T25" s="60">
        <v>0</v>
      </c>
      <c r="U25" s="60">
        <v>0</v>
      </c>
      <c r="V25" s="60">
        <v>1</v>
      </c>
      <c r="W25" s="72">
        <f t="shared" si="4"/>
        <v>3</v>
      </c>
      <c r="X25" s="67">
        <f t="shared" si="5"/>
        <v>0.5</v>
      </c>
    </row>
    <row r="26" spans="2:24" x14ac:dyDescent="0.35">
      <c r="B26" s="98">
        <v>1080100060</v>
      </c>
      <c r="C26" s="3" t="s">
        <v>19</v>
      </c>
      <c r="D26" s="5">
        <v>5</v>
      </c>
      <c r="E26" s="99" t="s">
        <v>119</v>
      </c>
      <c r="F26" s="80">
        <f t="shared" si="0"/>
        <v>990</v>
      </c>
      <c r="G26" s="5">
        <f t="shared" si="1"/>
        <v>0</v>
      </c>
      <c r="H26" s="5">
        <f t="shared" si="2"/>
        <v>0</v>
      </c>
      <c r="I26" s="81">
        <f t="shared" si="6"/>
        <v>990</v>
      </c>
      <c r="J26" s="87">
        <f t="shared" si="7"/>
        <v>20</v>
      </c>
      <c r="K26" s="9">
        <f t="shared" si="8"/>
        <v>0</v>
      </c>
      <c r="L26" s="10">
        <f t="shared" si="9"/>
        <v>0</v>
      </c>
      <c r="M26" s="88">
        <f t="shared" si="10"/>
        <v>20</v>
      </c>
      <c r="O26" s="60">
        <v>198</v>
      </c>
      <c r="P26" s="60">
        <v>0</v>
      </c>
      <c r="Q26" s="60">
        <v>0</v>
      </c>
      <c r="R26" s="71">
        <f t="shared" si="11"/>
        <v>198</v>
      </c>
      <c r="S26" s="66">
        <f t="shared" si="3"/>
        <v>82.5</v>
      </c>
      <c r="T26" s="60">
        <v>4</v>
      </c>
      <c r="U26" s="60">
        <v>0</v>
      </c>
      <c r="V26" s="60">
        <v>0</v>
      </c>
      <c r="W26" s="72">
        <f t="shared" si="4"/>
        <v>20</v>
      </c>
      <c r="X26" s="67">
        <f t="shared" si="5"/>
        <v>3.3333333333333335</v>
      </c>
    </row>
    <row r="27" spans="2:24" x14ac:dyDescent="0.35">
      <c r="B27" s="98">
        <v>1080100066</v>
      </c>
      <c r="C27" s="3" t="s">
        <v>20</v>
      </c>
      <c r="D27" s="5">
        <v>3</v>
      </c>
      <c r="E27" s="99" t="s">
        <v>119</v>
      </c>
      <c r="F27" s="80">
        <f t="shared" si="0"/>
        <v>0</v>
      </c>
      <c r="G27" s="5">
        <f t="shared" si="1"/>
        <v>0</v>
      </c>
      <c r="H27" s="5">
        <f t="shared" si="2"/>
        <v>615</v>
      </c>
      <c r="I27" s="81">
        <f t="shared" si="6"/>
        <v>615</v>
      </c>
      <c r="J27" s="87">
        <f t="shared" si="7"/>
        <v>0</v>
      </c>
      <c r="K27" s="9">
        <f t="shared" si="8"/>
        <v>0</v>
      </c>
      <c r="L27" s="10">
        <f t="shared" si="9"/>
        <v>3</v>
      </c>
      <c r="M27" s="88">
        <f t="shared" si="10"/>
        <v>3</v>
      </c>
      <c r="O27" s="60">
        <v>0</v>
      </c>
      <c r="P27" s="60">
        <v>0</v>
      </c>
      <c r="Q27" s="60">
        <v>205</v>
      </c>
      <c r="R27" s="71">
        <f t="shared" si="11"/>
        <v>205</v>
      </c>
      <c r="S27" s="66">
        <f t="shared" si="3"/>
        <v>51.25</v>
      </c>
      <c r="T27" s="60">
        <v>0</v>
      </c>
      <c r="U27" s="60">
        <v>0</v>
      </c>
      <c r="V27" s="60">
        <v>1</v>
      </c>
      <c r="W27" s="72">
        <f t="shared" si="4"/>
        <v>3</v>
      </c>
      <c r="X27" s="67">
        <f t="shared" si="5"/>
        <v>0.5</v>
      </c>
    </row>
    <row r="28" spans="2:24" x14ac:dyDescent="0.35">
      <c r="B28" s="98">
        <v>1080100070</v>
      </c>
      <c r="C28" s="3" t="s">
        <v>21</v>
      </c>
      <c r="D28" s="5">
        <v>3</v>
      </c>
      <c r="E28" s="99" t="s">
        <v>119</v>
      </c>
      <c r="F28" s="80">
        <f t="shared" si="0"/>
        <v>3840</v>
      </c>
      <c r="G28" s="5">
        <f t="shared" si="1"/>
        <v>1392</v>
      </c>
      <c r="H28" s="5">
        <f t="shared" si="2"/>
        <v>1116</v>
      </c>
      <c r="I28" s="81">
        <f t="shared" si="6"/>
        <v>6348</v>
      </c>
      <c r="J28" s="87">
        <f t="shared" si="7"/>
        <v>18</v>
      </c>
      <c r="K28" s="9">
        <f t="shared" si="8"/>
        <v>24</v>
      </c>
      <c r="L28" s="10">
        <f t="shared" si="9"/>
        <v>48</v>
      </c>
      <c r="M28" s="88">
        <f t="shared" si="10"/>
        <v>90</v>
      </c>
      <c r="O28" s="60">
        <v>1280</v>
      </c>
      <c r="P28" s="60">
        <v>464</v>
      </c>
      <c r="Q28" s="60">
        <v>372</v>
      </c>
      <c r="R28" s="71">
        <f t="shared" si="11"/>
        <v>2116</v>
      </c>
      <c r="S28" s="66">
        <f t="shared" si="3"/>
        <v>529</v>
      </c>
      <c r="T28" s="60">
        <v>6</v>
      </c>
      <c r="U28" s="60">
        <v>8</v>
      </c>
      <c r="V28" s="60">
        <v>16</v>
      </c>
      <c r="W28" s="72">
        <f t="shared" si="4"/>
        <v>90</v>
      </c>
      <c r="X28" s="67">
        <f t="shared" si="5"/>
        <v>15</v>
      </c>
    </row>
    <row r="29" spans="2:24" x14ac:dyDescent="0.35">
      <c r="B29" s="98">
        <v>1080100071</v>
      </c>
      <c r="C29" s="3" t="s">
        <v>86</v>
      </c>
      <c r="D29" s="5">
        <v>3</v>
      </c>
      <c r="E29" s="99" t="s">
        <v>119</v>
      </c>
      <c r="F29" s="80">
        <f t="shared" si="0"/>
        <v>0</v>
      </c>
      <c r="G29" s="5">
        <f t="shared" si="1"/>
        <v>0</v>
      </c>
      <c r="H29" s="5">
        <f t="shared" si="2"/>
        <v>258</v>
      </c>
      <c r="I29" s="81">
        <f t="shared" si="6"/>
        <v>258</v>
      </c>
      <c r="J29" s="87">
        <f t="shared" si="7"/>
        <v>0</v>
      </c>
      <c r="K29" s="9">
        <f t="shared" si="8"/>
        <v>0</v>
      </c>
      <c r="L29" s="10">
        <f t="shared" si="9"/>
        <v>0</v>
      </c>
      <c r="M29" s="88">
        <f t="shared" si="10"/>
        <v>0</v>
      </c>
      <c r="O29" s="60">
        <v>0</v>
      </c>
      <c r="P29" s="60">
        <v>0</v>
      </c>
      <c r="Q29" s="60">
        <v>86</v>
      </c>
      <c r="R29" s="71">
        <f t="shared" si="11"/>
        <v>86</v>
      </c>
      <c r="S29" s="66">
        <f t="shared" si="3"/>
        <v>21.5</v>
      </c>
      <c r="T29" s="60">
        <v>0</v>
      </c>
      <c r="U29" s="60">
        <v>0</v>
      </c>
      <c r="V29" s="60">
        <v>0</v>
      </c>
      <c r="W29" s="72">
        <f t="shared" si="4"/>
        <v>0</v>
      </c>
      <c r="X29" s="67">
        <f t="shared" si="5"/>
        <v>0</v>
      </c>
    </row>
    <row r="30" spans="2:24" x14ac:dyDescent="0.35">
      <c r="B30" s="98">
        <v>1080100082</v>
      </c>
      <c r="C30" s="3" t="s">
        <v>22</v>
      </c>
      <c r="D30" s="5">
        <v>3</v>
      </c>
      <c r="E30" s="99" t="s">
        <v>119</v>
      </c>
      <c r="F30" s="80">
        <f t="shared" si="0"/>
        <v>0</v>
      </c>
      <c r="G30" s="5">
        <f t="shared" si="1"/>
        <v>0</v>
      </c>
      <c r="H30" s="5">
        <f t="shared" si="2"/>
        <v>429</v>
      </c>
      <c r="I30" s="81">
        <f t="shared" si="6"/>
        <v>429</v>
      </c>
      <c r="J30" s="87">
        <f t="shared" si="7"/>
        <v>0</v>
      </c>
      <c r="K30" s="9">
        <f t="shared" si="8"/>
        <v>0</v>
      </c>
      <c r="L30" s="10">
        <f t="shared" si="9"/>
        <v>18</v>
      </c>
      <c r="M30" s="88">
        <f t="shared" si="10"/>
        <v>18</v>
      </c>
      <c r="O30" s="60">
        <v>0</v>
      </c>
      <c r="P30" s="60">
        <v>0</v>
      </c>
      <c r="Q30" s="60">
        <v>143</v>
      </c>
      <c r="R30" s="71">
        <f t="shared" si="11"/>
        <v>143</v>
      </c>
      <c r="S30" s="66">
        <f t="shared" si="3"/>
        <v>35.75</v>
      </c>
      <c r="T30" s="60">
        <v>0</v>
      </c>
      <c r="U30" s="60">
        <v>0</v>
      </c>
      <c r="V30" s="60">
        <v>6</v>
      </c>
      <c r="W30" s="72">
        <f t="shared" si="4"/>
        <v>18</v>
      </c>
      <c r="X30" s="67">
        <f t="shared" si="5"/>
        <v>3</v>
      </c>
    </row>
    <row r="31" spans="2:24" x14ac:dyDescent="0.35">
      <c r="B31" s="98">
        <v>1080100090</v>
      </c>
      <c r="C31" s="3" t="s">
        <v>23</v>
      </c>
      <c r="D31" s="5">
        <v>5</v>
      </c>
      <c r="E31" s="99" t="s">
        <v>119</v>
      </c>
      <c r="F31" s="80">
        <f t="shared" si="0"/>
        <v>11085</v>
      </c>
      <c r="G31" s="5">
        <f t="shared" si="1"/>
        <v>2785</v>
      </c>
      <c r="H31" s="5">
        <f t="shared" si="2"/>
        <v>4630</v>
      </c>
      <c r="I31" s="81">
        <f t="shared" si="6"/>
        <v>18500</v>
      </c>
      <c r="J31" s="87">
        <f t="shared" si="7"/>
        <v>325</v>
      </c>
      <c r="K31" s="9">
        <f t="shared" si="8"/>
        <v>235</v>
      </c>
      <c r="L31" s="10">
        <f t="shared" si="9"/>
        <v>315</v>
      </c>
      <c r="M31" s="88">
        <f t="shared" si="10"/>
        <v>875</v>
      </c>
      <c r="O31" s="60">
        <v>2217</v>
      </c>
      <c r="P31" s="60">
        <v>557</v>
      </c>
      <c r="Q31" s="60">
        <v>926</v>
      </c>
      <c r="R31" s="71">
        <f t="shared" si="11"/>
        <v>3700</v>
      </c>
      <c r="S31" s="66">
        <f t="shared" si="3"/>
        <v>1541.6666666666667</v>
      </c>
      <c r="T31" s="60">
        <v>65</v>
      </c>
      <c r="U31" s="60">
        <v>47</v>
      </c>
      <c r="V31" s="60">
        <v>63</v>
      </c>
      <c r="W31" s="72">
        <f t="shared" si="4"/>
        <v>875</v>
      </c>
      <c r="X31" s="67">
        <f t="shared" si="5"/>
        <v>145.83333333333334</v>
      </c>
    </row>
    <row r="32" spans="2:24" x14ac:dyDescent="0.35">
      <c r="B32" s="98">
        <v>1080100100</v>
      </c>
      <c r="C32" s="3" t="s">
        <v>24</v>
      </c>
      <c r="D32" s="5">
        <v>5</v>
      </c>
      <c r="E32" s="99" t="s">
        <v>119</v>
      </c>
      <c r="F32" s="80">
        <f t="shared" si="0"/>
        <v>17730</v>
      </c>
      <c r="G32" s="5">
        <f t="shared" si="1"/>
        <v>7250</v>
      </c>
      <c r="H32" s="5">
        <f t="shared" si="2"/>
        <v>8035</v>
      </c>
      <c r="I32" s="81">
        <f t="shared" si="6"/>
        <v>33015</v>
      </c>
      <c r="J32" s="87">
        <f t="shared" si="7"/>
        <v>630</v>
      </c>
      <c r="K32" s="9">
        <f t="shared" si="8"/>
        <v>870</v>
      </c>
      <c r="L32" s="10">
        <f t="shared" si="9"/>
        <v>410</v>
      </c>
      <c r="M32" s="88">
        <f t="shared" si="10"/>
        <v>1910</v>
      </c>
      <c r="O32" s="60">
        <v>3546</v>
      </c>
      <c r="P32" s="60">
        <v>1450</v>
      </c>
      <c r="Q32" s="60">
        <v>1607</v>
      </c>
      <c r="R32" s="71">
        <f t="shared" si="11"/>
        <v>6603</v>
      </c>
      <c r="S32" s="66">
        <f t="shared" si="3"/>
        <v>2751.25</v>
      </c>
      <c r="T32" s="60">
        <v>126</v>
      </c>
      <c r="U32" s="60">
        <v>174</v>
      </c>
      <c r="V32" s="60">
        <v>82</v>
      </c>
      <c r="W32" s="72">
        <f t="shared" si="4"/>
        <v>1910</v>
      </c>
      <c r="X32" s="67">
        <f t="shared" si="5"/>
        <v>318.33333333333331</v>
      </c>
    </row>
    <row r="33" spans="2:24" x14ac:dyDescent="0.35">
      <c r="B33" s="98">
        <v>1080100110</v>
      </c>
      <c r="C33" s="3" t="s">
        <v>25</v>
      </c>
      <c r="D33" s="5">
        <v>5</v>
      </c>
      <c r="E33" s="99" t="s">
        <v>119</v>
      </c>
      <c r="F33" s="80">
        <f t="shared" si="0"/>
        <v>4710</v>
      </c>
      <c r="G33" s="5">
        <f t="shared" si="1"/>
        <v>940</v>
      </c>
      <c r="H33" s="5">
        <f t="shared" si="2"/>
        <v>0</v>
      </c>
      <c r="I33" s="81">
        <f t="shared" si="6"/>
        <v>5650</v>
      </c>
      <c r="J33" s="87">
        <f t="shared" si="7"/>
        <v>205</v>
      </c>
      <c r="K33" s="9">
        <f t="shared" si="8"/>
        <v>70</v>
      </c>
      <c r="L33" s="10">
        <f t="shared" si="9"/>
        <v>0</v>
      </c>
      <c r="M33" s="88">
        <f t="shared" si="10"/>
        <v>275</v>
      </c>
      <c r="O33" s="60">
        <v>942</v>
      </c>
      <c r="P33" s="60">
        <v>188</v>
      </c>
      <c r="Q33" s="60">
        <v>0</v>
      </c>
      <c r="R33" s="71">
        <f t="shared" si="11"/>
        <v>1130</v>
      </c>
      <c r="S33" s="66">
        <f t="shared" si="3"/>
        <v>470.83333333333331</v>
      </c>
      <c r="T33" s="60">
        <v>41</v>
      </c>
      <c r="U33" s="60">
        <v>14</v>
      </c>
      <c r="V33" s="60">
        <v>0</v>
      </c>
      <c r="W33" s="72">
        <f t="shared" si="4"/>
        <v>275</v>
      </c>
      <c r="X33" s="67">
        <f t="shared" si="5"/>
        <v>45.833333333333336</v>
      </c>
    </row>
    <row r="34" spans="2:24" x14ac:dyDescent="0.35">
      <c r="B34" s="98">
        <v>1080100111</v>
      </c>
      <c r="C34" s="3" t="s">
        <v>26</v>
      </c>
      <c r="D34" s="5">
        <v>3</v>
      </c>
      <c r="E34" s="99" t="s">
        <v>119</v>
      </c>
      <c r="F34" s="80">
        <f t="shared" si="0"/>
        <v>0</v>
      </c>
      <c r="G34" s="5">
        <f t="shared" si="1"/>
        <v>0</v>
      </c>
      <c r="H34" s="5">
        <f t="shared" si="2"/>
        <v>1755</v>
      </c>
      <c r="I34" s="81">
        <f t="shared" si="6"/>
        <v>1755</v>
      </c>
      <c r="J34" s="87">
        <f t="shared" si="7"/>
        <v>0</v>
      </c>
      <c r="K34" s="9">
        <f t="shared" si="8"/>
        <v>0</v>
      </c>
      <c r="L34" s="10">
        <f t="shared" si="9"/>
        <v>54</v>
      </c>
      <c r="M34" s="88">
        <f t="shared" si="10"/>
        <v>54</v>
      </c>
      <c r="O34" s="60">
        <v>0</v>
      </c>
      <c r="P34" s="60">
        <v>0</v>
      </c>
      <c r="Q34" s="60">
        <v>585</v>
      </c>
      <c r="R34" s="71">
        <f t="shared" si="11"/>
        <v>585</v>
      </c>
      <c r="S34" s="66">
        <f t="shared" si="3"/>
        <v>146.25</v>
      </c>
      <c r="T34" s="60">
        <v>0</v>
      </c>
      <c r="U34" s="60">
        <v>0</v>
      </c>
      <c r="V34" s="60">
        <v>18</v>
      </c>
      <c r="W34" s="72">
        <f t="shared" si="4"/>
        <v>54</v>
      </c>
      <c r="X34" s="67">
        <f t="shared" si="5"/>
        <v>9</v>
      </c>
    </row>
    <row r="35" spans="2:24" x14ac:dyDescent="0.35">
      <c r="B35" s="98">
        <v>1080100114</v>
      </c>
      <c r="C35" s="3" t="s">
        <v>27</v>
      </c>
      <c r="D35" s="5">
        <v>3</v>
      </c>
      <c r="E35" s="99" t="s">
        <v>119</v>
      </c>
      <c r="F35" s="80">
        <f t="shared" si="0"/>
        <v>0</v>
      </c>
      <c r="G35" s="5">
        <f t="shared" si="1"/>
        <v>0</v>
      </c>
      <c r="H35" s="5">
        <f t="shared" si="2"/>
        <v>456</v>
      </c>
      <c r="I35" s="81">
        <f t="shared" si="6"/>
        <v>456</v>
      </c>
      <c r="J35" s="87">
        <f t="shared" si="7"/>
        <v>0</v>
      </c>
      <c r="K35" s="9">
        <f t="shared" si="8"/>
        <v>0</v>
      </c>
      <c r="L35" s="10">
        <f t="shared" si="9"/>
        <v>60</v>
      </c>
      <c r="M35" s="88">
        <f t="shared" si="10"/>
        <v>60</v>
      </c>
      <c r="O35" s="60">
        <v>0</v>
      </c>
      <c r="P35" s="60">
        <v>0</v>
      </c>
      <c r="Q35" s="60">
        <v>152</v>
      </c>
      <c r="R35" s="71">
        <f t="shared" si="11"/>
        <v>152</v>
      </c>
      <c r="S35" s="66">
        <f t="shared" si="3"/>
        <v>38</v>
      </c>
      <c r="T35" s="60">
        <v>0</v>
      </c>
      <c r="U35" s="60">
        <v>0</v>
      </c>
      <c r="V35" s="60">
        <v>20</v>
      </c>
      <c r="W35" s="72">
        <f t="shared" si="4"/>
        <v>60</v>
      </c>
      <c r="X35" s="67">
        <f t="shared" si="5"/>
        <v>10</v>
      </c>
    </row>
    <row r="36" spans="2:24" x14ac:dyDescent="0.35">
      <c r="B36" s="98">
        <v>1080100121</v>
      </c>
      <c r="C36" s="3" t="s">
        <v>28</v>
      </c>
      <c r="D36" s="5">
        <v>3</v>
      </c>
      <c r="E36" s="99" t="s">
        <v>119</v>
      </c>
      <c r="F36" s="80">
        <f t="shared" si="0"/>
        <v>813</v>
      </c>
      <c r="G36" s="5">
        <f t="shared" si="1"/>
        <v>207</v>
      </c>
      <c r="H36" s="5">
        <f t="shared" si="2"/>
        <v>384</v>
      </c>
      <c r="I36" s="81">
        <f t="shared" si="6"/>
        <v>1404</v>
      </c>
      <c r="J36" s="87">
        <f t="shared" si="7"/>
        <v>3</v>
      </c>
      <c r="K36" s="9">
        <f t="shared" si="8"/>
        <v>0</v>
      </c>
      <c r="L36" s="10">
        <f t="shared" si="9"/>
        <v>9</v>
      </c>
      <c r="M36" s="88">
        <f t="shared" si="10"/>
        <v>12</v>
      </c>
      <c r="O36" s="60">
        <v>271</v>
      </c>
      <c r="P36" s="60">
        <v>69</v>
      </c>
      <c r="Q36" s="60">
        <v>128</v>
      </c>
      <c r="R36" s="71">
        <f t="shared" si="11"/>
        <v>468</v>
      </c>
      <c r="S36" s="66">
        <f t="shared" si="3"/>
        <v>117</v>
      </c>
      <c r="T36" s="60">
        <v>1</v>
      </c>
      <c r="U36" s="60">
        <v>0</v>
      </c>
      <c r="V36" s="60">
        <v>3</v>
      </c>
      <c r="W36" s="72">
        <f t="shared" si="4"/>
        <v>12</v>
      </c>
      <c r="X36" s="67">
        <f t="shared" si="5"/>
        <v>2</v>
      </c>
    </row>
    <row r="37" spans="2:24" x14ac:dyDescent="0.35">
      <c r="B37" s="98">
        <v>1080100140</v>
      </c>
      <c r="C37" s="3" t="s">
        <v>29</v>
      </c>
      <c r="D37" s="5">
        <v>5</v>
      </c>
      <c r="E37" s="99" t="s">
        <v>119</v>
      </c>
      <c r="F37" s="80">
        <f t="shared" si="0"/>
        <v>5780</v>
      </c>
      <c r="G37" s="5">
        <f t="shared" si="1"/>
        <v>1925</v>
      </c>
      <c r="H37" s="5">
        <f t="shared" si="2"/>
        <v>0</v>
      </c>
      <c r="I37" s="81">
        <f t="shared" si="6"/>
        <v>7705</v>
      </c>
      <c r="J37" s="87">
        <f t="shared" si="7"/>
        <v>60</v>
      </c>
      <c r="K37" s="9">
        <f t="shared" si="8"/>
        <v>70</v>
      </c>
      <c r="L37" s="10">
        <f t="shared" si="9"/>
        <v>0</v>
      </c>
      <c r="M37" s="88">
        <f t="shared" si="10"/>
        <v>130</v>
      </c>
      <c r="O37" s="60">
        <v>1156</v>
      </c>
      <c r="P37" s="60">
        <v>385</v>
      </c>
      <c r="Q37" s="60">
        <v>0</v>
      </c>
      <c r="R37" s="71">
        <f t="shared" si="11"/>
        <v>1541</v>
      </c>
      <c r="S37" s="66">
        <f t="shared" si="3"/>
        <v>642.08333333333337</v>
      </c>
      <c r="T37" s="60">
        <v>12</v>
      </c>
      <c r="U37" s="60">
        <v>14</v>
      </c>
      <c r="V37" s="60">
        <v>0</v>
      </c>
      <c r="W37" s="72">
        <f t="shared" si="4"/>
        <v>130</v>
      </c>
      <c r="X37" s="67">
        <f t="shared" si="5"/>
        <v>21.666666666666668</v>
      </c>
    </row>
    <row r="38" spans="2:24" x14ac:dyDescent="0.35">
      <c r="B38" s="98">
        <v>1080100141</v>
      </c>
      <c r="C38" s="3" t="s">
        <v>30</v>
      </c>
      <c r="D38" s="5">
        <v>3</v>
      </c>
      <c r="E38" s="99" t="s">
        <v>119</v>
      </c>
      <c r="F38" s="80">
        <f t="shared" si="0"/>
        <v>0</v>
      </c>
      <c r="G38" s="5">
        <f t="shared" si="1"/>
        <v>0</v>
      </c>
      <c r="H38" s="5">
        <f t="shared" si="2"/>
        <v>1761</v>
      </c>
      <c r="I38" s="81">
        <f t="shared" si="6"/>
        <v>1761</v>
      </c>
      <c r="J38" s="87">
        <f t="shared" si="7"/>
        <v>0</v>
      </c>
      <c r="K38" s="9">
        <f t="shared" si="8"/>
        <v>0</v>
      </c>
      <c r="L38" s="10">
        <f t="shared" si="9"/>
        <v>105</v>
      </c>
      <c r="M38" s="88">
        <f t="shared" si="10"/>
        <v>105</v>
      </c>
      <c r="O38" s="60">
        <v>0</v>
      </c>
      <c r="P38" s="60">
        <v>0</v>
      </c>
      <c r="Q38" s="60">
        <v>587</v>
      </c>
      <c r="R38" s="71">
        <f t="shared" si="11"/>
        <v>587</v>
      </c>
      <c r="S38" s="66">
        <f t="shared" si="3"/>
        <v>146.75</v>
      </c>
      <c r="T38" s="60">
        <v>0</v>
      </c>
      <c r="U38" s="60">
        <v>0</v>
      </c>
      <c r="V38" s="60">
        <v>35</v>
      </c>
      <c r="W38" s="72">
        <f t="shared" si="4"/>
        <v>105</v>
      </c>
      <c r="X38" s="67">
        <f t="shared" si="5"/>
        <v>17.5</v>
      </c>
    </row>
    <row r="39" spans="2:24" x14ac:dyDescent="0.35">
      <c r="B39" s="98">
        <v>1080100142</v>
      </c>
      <c r="C39" s="3" t="s">
        <v>31</v>
      </c>
      <c r="D39" s="5">
        <v>5</v>
      </c>
      <c r="E39" s="99" t="s">
        <v>119</v>
      </c>
      <c r="F39" s="80">
        <f t="shared" si="0"/>
        <v>645</v>
      </c>
      <c r="G39" s="5">
        <f t="shared" si="1"/>
        <v>0</v>
      </c>
      <c r="H39" s="5">
        <f t="shared" si="2"/>
        <v>0</v>
      </c>
      <c r="I39" s="81">
        <f t="shared" si="6"/>
        <v>645</v>
      </c>
      <c r="J39" s="87">
        <f t="shared" si="7"/>
        <v>25</v>
      </c>
      <c r="K39" s="9">
        <f t="shared" si="8"/>
        <v>0</v>
      </c>
      <c r="L39" s="10">
        <f t="shared" si="9"/>
        <v>0</v>
      </c>
      <c r="M39" s="88">
        <f t="shared" si="10"/>
        <v>25</v>
      </c>
      <c r="O39" s="60">
        <v>129</v>
      </c>
      <c r="P39" s="60">
        <v>0</v>
      </c>
      <c r="Q39" s="60">
        <v>0</v>
      </c>
      <c r="R39" s="71">
        <f t="shared" si="11"/>
        <v>129</v>
      </c>
      <c r="S39" s="66">
        <f t="shared" si="3"/>
        <v>53.75</v>
      </c>
      <c r="T39" s="60">
        <v>5</v>
      </c>
      <c r="U39" s="60">
        <v>0</v>
      </c>
      <c r="V39" s="60">
        <v>0</v>
      </c>
      <c r="W39" s="72">
        <f t="shared" si="4"/>
        <v>25</v>
      </c>
      <c r="X39" s="67">
        <f t="shared" si="5"/>
        <v>4.166666666666667</v>
      </c>
    </row>
    <row r="40" spans="2:24" x14ac:dyDescent="0.35">
      <c r="B40" s="98">
        <v>1080100150</v>
      </c>
      <c r="C40" s="3" t="s">
        <v>32</v>
      </c>
      <c r="D40" s="5">
        <v>5</v>
      </c>
      <c r="E40" s="99" t="s">
        <v>119</v>
      </c>
      <c r="F40" s="80">
        <f t="shared" si="0"/>
        <v>1090</v>
      </c>
      <c r="G40" s="5">
        <f t="shared" si="1"/>
        <v>290</v>
      </c>
      <c r="H40" s="5">
        <f t="shared" si="2"/>
        <v>0</v>
      </c>
      <c r="I40" s="81">
        <f t="shared" si="6"/>
        <v>1380</v>
      </c>
      <c r="J40" s="87">
        <f t="shared" si="7"/>
        <v>20</v>
      </c>
      <c r="K40" s="9">
        <f t="shared" si="8"/>
        <v>0</v>
      </c>
      <c r="L40" s="10">
        <f t="shared" si="9"/>
        <v>0</v>
      </c>
      <c r="M40" s="88">
        <f t="shared" si="10"/>
        <v>20</v>
      </c>
      <c r="O40" s="60">
        <v>218</v>
      </c>
      <c r="P40" s="60">
        <v>58</v>
      </c>
      <c r="Q40" s="60">
        <v>0</v>
      </c>
      <c r="R40" s="71">
        <f t="shared" si="11"/>
        <v>276</v>
      </c>
      <c r="S40" s="66">
        <f t="shared" si="3"/>
        <v>115</v>
      </c>
      <c r="T40" s="60">
        <v>4</v>
      </c>
      <c r="U40" s="60">
        <v>0</v>
      </c>
      <c r="V40" s="60">
        <v>0</v>
      </c>
      <c r="W40" s="72">
        <f t="shared" si="4"/>
        <v>20</v>
      </c>
      <c r="X40" s="67">
        <f t="shared" si="5"/>
        <v>3.3333333333333335</v>
      </c>
    </row>
    <row r="41" spans="2:24" x14ac:dyDescent="0.35">
      <c r="B41" s="98">
        <v>1080100151</v>
      </c>
      <c r="C41" s="3" t="s">
        <v>33</v>
      </c>
      <c r="D41" s="5">
        <v>3</v>
      </c>
      <c r="E41" s="99" t="s">
        <v>119</v>
      </c>
      <c r="F41" s="80">
        <f t="shared" si="0"/>
        <v>21</v>
      </c>
      <c r="G41" s="5">
        <f t="shared" si="1"/>
        <v>0</v>
      </c>
      <c r="H41" s="5">
        <f t="shared" si="2"/>
        <v>471</v>
      </c>
      <c r="I41" s="81">
        <f t="shared" si="6"/>
        <v>492</v>
      </c>
      <c r="J41" s="87">
        <f t="shared" si="7"/>
        <v>0</v>
      </c>
      <c r="K41" s="9">
        <f t="shared" si="8"/>
        <v>0</v>
      </c>
      <c r="L41" s="10">
        <f t="shared" si="9"/>
        <v>21</v>
      </c>
      <c r="M41" s="88">
        <f t="shared" si="10"/>
        <v>21</v>
      </c>
      <c r="O41" s="60">
        <v>7</v>
      </c>
      <c r="P41" s="60">
        <v>0</v>
      </c>
      <c r="Q41" s="60">
        <v>157</v>
      </c>
      <c r="R41" s="71">
        <f t="shared" si="11"/>
        <v>164</v>
      </c>
      <c r="S41" s="66">
        <f t="shared" si="3"/>
        <v>41</v>
      </c>
      <c r="T41" s="60">
        <v>0</v>
      </c>
      <c r="U41" s="60">
        <v>0</v>
      </c>
      <c r="V41" s="60">
        <v>7</v>
      </c>
      <c r="W41" s="72">
        <f t="shared" si="4"/>
        <v>21</v>
      </c>
      <c r="X41" s="67">
        <f t="shared" si="5"/>
        <v>3.5</v>
      </c>
    </row>
    <row r="42" spans="2:24" ht="15" thickBot="1" x14ac:dyDescent="0.4">
      <c r="B42" s="100">
        <v>1080100152</v>
      </c>
      <c r="C42" s="101" t="s">
        <v>17</v>
      </c>
      <c r="D42" s="19">
        <v>3</v>
      </c>
      <c r="E42" s="102" t="s">
        <v>119</v>
      </c>
      <c r="F42" s="82">
        <f t="shared" si="0"/>
        <v>234</v>
      </c>
      <c r="G42" s="19">
        <f t="shared" si="1"/>
        <v>0</v>
      </c>
      <c r="H42" s="19">
        <f t="shared" si="2"/>
        <v>0</v>
      </c>
      <c r="I42" s="83">
        <f t="shared" si="6"/>
        <v>234</v>
      </c>
      <c r="J42" s="89">
        <f t="shared" si="7"/>
        <v>0</v>
      </c>
      <c r="K42" s="90">
        <f t="shared" si="8"/>
        <v>0</v>
      </c>
      <c r="L42" s="91">
        <f t="shared" si="9"/>
        <v>0</v>
      </c>
      <c r="M42" s="92">
        <f t="shared" si="10"/>
        <v>0</v>
      </c>
      <c r="O42" s="60">
        <v>78</v>
      </c>
      <c r="P42" s="60">
        <v>0</v>
      </c>
      <c r="Q42" s="60">
        <v>0</v>
      </c>
      <c r="R42" s="71">
        <f t="shared" si="11"/>
        <v>78</v>
      </c>
      <c r="S42" s="66">
        <f t="shared" si="3"/>
        <v>19.5</v>
      </c>
      <c r="T42" s="60">
        <v>0</v>
      </c>
      <c r="U42" s="60">
        <v>0</v>
      </c>
      <c r="V42" s="60">
        <v>0</v>
      </c>
      <c r="W42" s="72">
        <f t="shared" si="4"/>
        <v>0</v>
      </c>
      <c r="X42" s="67">
        <f t="shared" si="5"/>
        <v>0</v>
      </c>
    </row>
    <row r="43" spans="2:24" ht="15" thickBot="1" x14ac:dyDescent="0.4">
      <c r="B43" s="211" t="s">
        <v>106</v>
      </c>
      <c r="C43" s="185"/>
      <c r="D43" s="185"/>
      <c r="E43" s="212"/>
      <c r="F43" s="184"/>
      <c r="G43" s="185"/>
      <c r="H43" s="185"/>
      <c r="I43" s="185"/>
      <c r="J43" s="185"/>
      <c r="K43" s="185"/>
      <c r="L43" s="185"/>
      <c r="M43" s="186"/>
      <c r="R43" s="68"/>
      <c r="S43" s="69"/>
      <c r="W43" s="70"/>
      <c r="X43" s="69"/>
    </row>
    <row r="44" spans="2:24" x14ac:dyDescent="0.35">
      <c r="B44" s="93">
        <v>1040200002</v>
      </c>
      <c r="C44" s="94" t="s">
        <v>0</v>
      </c>
      <c r="D44" s="78"/>
      <c r="E44" s="95" t="s">
        <v>105</v>
      </c>
      <c r="F44" s="77">
        <v>26</v>
      </c>
      <c r="G44" s="78">
        <v>0</v>
      </c>
      <c r="H44" s="78">
        <v>0</v>
      </c>
      <c r="I44" s="79">
        <f t="shared" ref="I44:I49" si="12">SUM(F44:H44)</f>
        <v>26</v>
      </c>
      <c r="J44" s="84">
        <v>11</v>
      </c>
      <c r="K44" s="17">
        <v>0</v>
      </c>
      <c r="L44" s="17">
        <v>0</v>
      </c>
      <c r="M44" s="86">
        <f t="shared" ref="M44:M49" si="13">SUM(J44:L44)</f>
        <v>11</v>
      </c>
    </row>
    <row r="45" spans="2:24" x14ac:dyDescent="0.35">
      <c r="B45" s="98">
        <v>1040200004</v>
      </c>
      <c r="C45" s="3" t="s">
        <v>1</v>
      </c>
      <c r="D45" s="5"/>
      <c r="E45" s="99" t="s">
        <v>105</v>
      </c>
      <c r="F45" s="80">
        <v>15</v>
      </c>
      <c r="G45" s="5">
        <v>64</v>
      </c>
      <c r="H45" s="5">
        <v>0</v>
      </c>
      <c r="I45" s="81">
        <f t="shared" si="12"/>
        <v>79</v>
      </c>
      <c r="J45" s="87">
        <v>16</v>
      </c>
      <c r="K45" s="9">
        <v>0</v>
      </c>
      <c r="L45" s="9">
        <v>0</v>
      </c>
      <c r="M45" s="88">
        <f t="shared" si="13"/>
        <v>16</v>
      </c>
    </row>
    <row r="46" spans="2:24" x14ac:dyDescent="0.35">
      <c r="B46" s="98">
        <v>1040200007</v>
      </c>
      <c r="C46" s="3" t="s">
        <v>2</v>
      </c>
      <c r="D46" s="5"/>
      <c r="E46" s="99" t="s">
        <v>105</v>
      </c>
      <c r="F46" s="80">
        <v>25</v>
      </c>
      <c r="G46" s="5">
        <v>45</v>
      </c>
      <c r="H46" s="5">
        <v>0</v>
      </c>
      <c r="I46" s="81">
        <f t="shared" si="12"/>
        <v>70</v>
      </c>
      <c r="J46" s="87">
        <v>22</v>
      </c>
      <c r="K46" s="9">
        <v>0</v>
      </c>
      <c r="L46" s="9">
        <v>0</v>
      </c>
      <c r="M46" s="88">
        <f t="shared" si="13"/>
        <v>22</v>
      </c>
    </row>
    <row r="47" spans="2:24" x14ac:dyDescent="0.35">
      <c r="B47" s="98">
        <v>1040200011</v>
      </c>
      <c r="C47" s="3" t="s">
        <v>3</v>
      </c>
      <c r="D47" s="5"/>
      <c r="E47" s="99" t="s">
        <v>105</v>
      </c>
      <c r="F47" s="80">
        <v>13</v>
      </c>
      <c r="G47" s="5">
        <v>40</v>
      </c>
      <c r="H47" s="5">
        <v>0</v>
      </c>
      <c r="I47" s="81">
        <f t="shared" si="12"/>
        <v>53</v>
      </c>
      <c r="J47" s="87">
        <v>29</v>
      </c>
      <c r="K47" s="9">
        <v>0</v>
      </c>
      <c r="L47" s="9">
        <v>0</v>
      </c>
      <c r="M47" s="88">
        <f t="shared" si="13"/>
        <v>29</v>
      </c>
    </row>
    <row r="48" spans="2:24" x14ac:dyDescent="0.35">
      <c r="B48" s="98">
        <v>1040200012</v>
      </c>
      <c r="C48" s="3" t="s">
        <v>4</v>
      </c>
      <c r="D48" s="5"/>
      <c r="E48" s="99" t="s">
        <v>105</v>
      </c>
      <c r="F48" s="80">
        <v>3</v>
      </c>
      <c r="G48" s="5">
        <v>46</v>
      </c>
      <c r="H48" s="5">
        <v>0</v>
      </c>
      <c r="I48" s="81">
        <f t="shared" si="12"/>
        <v>49</v>
      </c>
      <c r="J48" s="87">
        <v>7</v>
      </c>
      <c r="K48" s="9">
        <v>6</v>
      </c>
      <c r="L48" s="9">
        <v>0</v>
      </c>
      <c r="M48" s="88">
        <f t="shared" si="13"/>
        <v>13</v>
      </c>
    </row>
    <row r="49" spans="2:13" x14ac:dyDescent="0.35">
      <c r="B49" s="98">
        <v>1040200073</v>
      </c>
      <c r="C49" s="3" t="s">
        <v>5</v>
      </c>
      <c r="D49" s="5"/>
      <c r="E49" s="99" t="s">
        <v>105</v>
      </c>
      <c r="F49" s="80">
        <v>16</v>
      </c>
      <c r="G49" s="5">
        <v>0</v>
      </c>
      <c r="H49" s="5">
        <v>474</v>
      </c>
      <c r="I49" s="81">
        <f t="shared" si="12"/>
        <v>490</v>
      </c>
      <c r="J49" s="87">
        <v>32</v>
      </c>
      <c r="K49" s="9">
        <v>0</v>
      </c>
      <c r="L49" s="9">
        <v>18</v>
      </c>
      <c r="M49" s="88">
        <f t="shared" si="13"/>
        <v>50</v>
      </c>
    </row>
    <row r="50" spans="2:13" x14ac:dyDescent="0.35">
      <c r="B50" s="98">
        <v>1080100021</v>
      </c>
      <c r="C50" s="3" t="s">
        <v>12</v>
      </c>
      <c r="D50" s="5"/>
      <c r="E50" s="99" t="s">
        <v>105</v>
      </c>
      <c r="F50" s="80">
        <v>202</v>
      </c>
      <c r="G50" s="5">
        <v>4</v>
      </c>
      <c r="H50" s="5">
        <v>526</v>
      </c>
      <c r="I50" s="81">
        <f>SUM(F50:H50)</f>
        <v>732</v>
      </c>
      <c r="J50" s="87">
        <v>58</v>
      </c>
      <c r="K50" s="9">
        <v>1</v>
      </c>
      <c r="L50" s="9">
        <v>42</v>
      </c>
      <c r="M50" s="88">
        <f>SUM(J50:L50)</f>
        <v>101</v>
      </c>
    </row>
    <row r="51" spans="2:13" x14ac:dyDescent="0.35">
      <c r="B51" s="98">
        <v>1080700020</v>
      </c>
      <c r="C51" s="3" t="s">
        <v>75</v>
      </c>
      <c r="D51" s="5"/>
      <c r="E51" s="99" t="s">
        <v>105</v>
      </c>
      <c r="F51" s="80">
        <v>57</v>
      </c>
      <c r="G51" s="5">
        <v>0</v>
      </c>
      <c r="H51" s="5">
        <v>0</v>
      </c>
      <c r="I51" s="81">
        <f>SUM(F51:H51)</f>
        <v>57</v>
      </c>
      <c r="J51" s="87">
        <v>26</v>
      </c>
      <c r="K51" s="9">
        <v>0</v>
      </c>
      <c r="L51" s="9">
        <v>0</v>
      </c>
      <c r="M51" s="88">
        <f>SUM(J51:L51)</f>
        <v>26</v>
      </c>
    </row>
    <row r="52" spans="2:13" ht="15" thickBot="1" x14ac:dyDescent="0.4">
      <c r="B52" s="100">
        <v>1080700021</v>
      </c>
      <c r="C52" s="101" t="s">
        <v>76</v>
      </c>
      <c r="D52" s="19"/>
      <c r="E52" s="102" t="s">
        <v>105</v>
      </c>
      <c r="F52" s="82">
        <v>270</v>
      </c>
      <c r="G52" s="19">
        <v>4</v>
      </c>
      <c r="H52" s="19">
        <v>0</v>
      </c>
      <c r="I52" s="83">
        <f>SUM(F52:H52)</f>
        <v>274</v>
      </c>
      <c r="J52" s="89">
        <v>56</v>
      </c>
      <c r="K52" s="90">
        <v>0</v>
      </c>
      <c r="L52" s="90">
        <v>0</v>
      </c>
      <c r="M52" s="92">
        <f>SUM(J52:L52)</f>
        <v>56</v>
      </c>
    </row>
    <row r="53" spans="2:13" ht="15" thickBot="1" x14ac:dyDescent="0.4">
      <c r="B53" s="211" t="s">
        <v>108</v>
      </c>
      <c r="C53" s="185"/>
      <c r="D53" s="185"/>
      <c r="E53" s="212"/>
      <c r="F53" s="184"/>
      <c r="G53" s="185"/>
      <c r="H53" s="185"/>
      <c r="I53" s="185"/>
      <c r="J53" s="185"/>
      <c r="K53" s="185"/>
      <c r="L53" s="185"/>
      <c r="M53" s="186"/>
    </row>
    <row r="54" spans="2:13" x14ac:dyDescent="0.35">
      <c r="B54" s="93">
        <v>1080300001</v>
      </c>
      <c r="C54" s="94" t="s">
        <v>34</v>
      </c>
      <c r="D54" s="78"/>
      <c r="E54" s="95" t="s">
        <v>105</v>
      </c>
      <c r="F54" s="77">
        <v>133</v>
      </c>
      <c r="G54" s="78">
        <v>67</v>
      </c>
      <c r="H54" s="78">
        <v>0</v>
      </c>
      <c r="I54" s="79">
        <f t="shared" ref="I54:I70" si="14">SUM(F54:H54)</f>
        <v>200</v>
      </c>
      <c r="J54" s="84">
        <v>63</v>
      </c>
      <c r="K54" s="17">
        <v>0</v>
      </c>
      <c r="L54" s="17">
        <v>0</v>
      </c>
      <c r="M54" s="86">
        <f t="shared" ref="M54:M70" si="15">SUM(J54:L54)</f>
        <v>63</v>
      </c>
    </row>
    <row r="55" spans="2:13" x14ac:dyDescent="0.35">
      <c r="B55" s="98">
        <v>1080300002</v>
      </c>
      <c r="C55" s="3" t="s">
        <v>87</v>
      </c>
      <c r="D55" s="5"/>
      <c r="E55" s="99" t="s">
        <v>105</v>
      </c>
      <c r="F55" s="80">
        <v>17</v>
      </c>
      <c r="G55" s="5">
        <v>0</v>
      </c>
      <c r="H55" s="5">
        <v>0</v>
      </c>
      <c r="I55" s="81">
        <f t="shared" si="14"/>
        <v>17</v>
      </c>
      <c r="J55" s="87">
        <v>0</v>
      </c>
      <c r="K55" s="9">
        <v>0</v>
      </c>
      <c r="L55" s="9">
        <v>0</v>
      </c>
      <c r="M55" s="88">
        <f t="shared" si="15"/>
        <v>0</v>
      </c>
    </row>
    <row r="56" spans="2:13" x14ac:dyDescent="0.35">
      <c r="B56" s="98">
        <v>1080300003</v>
      </c>
      <c r="C56" s="3" t="s">
        <v>35</v>
      </c>
      <c r="D56" s="5"/>
      <c r="E56" s="99" t="s">
        <v>105</v>
      </c>
      <c r="F56" s="80">
        <v>109</v>
      </c>
      <c r="G56" s="5">
        <v>0</v>
      </c>
      <c r="H56" s="5">
        <v>0</v>
      </c>
      <c r="I56" s="81">
        <f t="shared" si="14"/>
        <v>109</v>
      </c>
      <c r="J56" s="87">
        <v>76</v>
      </c>
      <c r="K56" s="9">
        <v>0</v>
      </c>
      <c r="L56" s="9">
        <v>0</v>
      </c>
      <c r="M56" s="88">
        <f t="shared" si="15"/>
        <v>76</v>
      </c>
    </row>
    <row r="57" spans="2:13" x14ac:dyDescent="0.35">
      <c r="B57" s="98">
        <v>1080300005</v>
      </c>
      <c r="C57" s="3" t="s">
        <v>36</v>
      </c>
      <c r="D57" s="5"/>
      <c r="E57" s="99" t="s">
        <v>105</v>
      </c>
      <c r="F57" s="80">
        <v>17</v>
      </c>
      <c r="G57" s="5">
        <v>0</v>
      </c>
      <c r="H57" s="5">
        <v>2</v>
      </c>
      <c r="I57" s="81">
        <f t="shared" si="14"/>
        <v>19</v>
      </c>
      <c r="J57" s="87">
        <v>2</v>
      </c>
      <c r="K57" s="9">
        <v>0</v>
      </c>
      <c r="L57" s="9">
        <v>1</v>
      </c>
      <c r="M57" s="88">
        <f t="shared" si="15"/>
        <v>3</v>
      </c>
    </row>
    <row r="58" spans="2:13" x14ac:dyDescent="0.35">
      <c r="B58" s="98">
        <v>1080300006</v>
      </c>
      <c r="C58" s="3" t="s">
        <v>37</v>
      </c>
      <c r="D58" s="5"/>
      <c r="E58" s="99" t="s">
        <v>105</v>
      </c>
      <c r="F58" s="80">
        <v>127</v>
      </c>
      <c r="G58" s="5">
        <v>0</v>
      </c>
      <c r="H58" s="5">
        <v>62</v>
      </c>
      <c r="I58" s="81">
        <f t="shared" si="14"/>
        <v>189</v>
      </c>
      <c r="J58" s="87">
        <v>72</v>
      </c>
      <c r="K58" s="9">
        <v>0</v>
      </c>
      <c r="L58" s="9">
        <v>11</v>
      </c>
      <c r="M58" s="88">
        <f t="shared" si="15"/>
        <v>83</v>
      </c>
    </row>
    <row r="59" spans="2:13" x14ac:dyDescent="0.35">
      <c r="B59" s="98">
        <v>1080300008</v>
      </c>
      <c r="C59" s="3" t="s">
        <v>88</v>
      </c>
      <c r="D59" s="5"/>
      <c r="E59" s="99" t="s">
        <v>105</v>
      </c>
      <c r="F59" s="80">
        <v>0</v>
      </c>
      <c r="G59" s="5">
        <v>0</v>
      </c>
      <c r="H59" s="5">
        <v>3</v>
      </c>
      <c r="I59" s="81">
        <f t="shared" si="14"/>
        <v>3</v>
      </c>
      <c r="J59" s="87">
        <v>0</v>
      </c>
      <c r="K59" s="9">
        <v>0</v>
      </c>
      <c r="L59" s="9">
        <v>0</v>
      </c>
      <c r="M59" s="88">
        <f t="shared" si="15"/>
        <v>0</v>
      </c>
    </row>
    <row r="60" spans="2:13" x14ac:dyDescent="0.35">
      <c r="B60" s="98">
        <v>1080300010</v>
      </c>
      <c r="C60" s="3" t="s">
        <v>38</v>
      </c>
      <c r="D60" s="5"/>
      <c r="E60" s="99" t="s">
        <v>105</v>
      </c>
      <c r="F60" s="80">
        <v>82</v>
      </c>
      <c r="G60" s="5">
        <v>86</v>
      </c>
      <c r="H60" s="5">
        <v>0</v>
      </c>
      <c r="I60" s="81">
        <f t="shared" si="14"/>
        <v>168</v>
      </c>
      <c r="J60" s="87">
        <v>27</v>
      </c>
      <c r="K60" s="9">
        <v>0</v>
      </c>
      <c r="L60" s="9">
        <v>0</v>
      </c>
      <c r="M60" s="88">
        <f t="shared" si="15"/>
        <v>27</v>
      </c>
    </row>
    <row r="61" spans="2:13" x14ac:dyDescent="0.35">
      <c r="B61" s="98">
        <v>1080300011</v>
      </c>
      <c r="C61" s="3" t="s">
        <v>39</v>
      </c>
      <c r="D61" s="5"/>
      <c r="E61" s="99" t="s">
        <v>105</v>
      </c>
      <c r="F61" s="80">
        <v>54</v>
      </c>
      <c r="G61" s="5">
        <v>0</v>
      </c>
      <c r="H61" s="5">
        <v>0</v>
      </c>
      <c r="I61" s="81">
        <f t="shared" si="14"/>
        <v>54</v>
      </c>
      <c r="J61" s="87">
        <v>16</v>
      </c>
      <c r="K61" s="9">
        <v>0</v>
      </c>
      <c r="L61" s="9">
        <v>0</v>
      </c>
      <c r="M61" s="88">
        <f t="shared" si="15"/>
        <v>16</v>
      </c>
    </row>
    <row r="62" spans="2:13" x14ac:dyDescent="0.35">
      <c r="B62" s="98">
        <v>1080300012</v>
      </c>
      <c r="C62" s="3" t="s">
        <v>40</v>
      </c>
      <c r="D62" s="5"/>
      <c r="E62" s="99" t="s">
        <v>105</v>
      </c>
      <c r="F62" s="80">
        <v>306</v>
      </c>
      <c r="G62" s="5">
        <v>0</v>
      </c>
      <c r="H62" s="5">
        <v>92</v>
      </c>
      <c r="I62" s="81">
        <f t="shared" si="14"/>
        <v>398</v>
      </c>
      <c r="J62" s="87">
        <v>107</v>
      </c>
      <c r="K62" s="9">
        <v>0</v>
      </c>
      <c r="L62" s="9">
        <v>21</v>
      </c>
      <c r="M62" s="88">
        <f t="shared" si="15"/>
        <v>128</v>
      </c>
    </row>
    <row r="63" spans="2:13" x14ac:dyDescent="0.35">
      <c r="B63" s="98">
        <v>1080300013</v>
      </c>
      <c r="C63" s="3" t="s">
        <v>41</v>
      </c>
      <c r="D63" s="5"/>
      <c r="E63" s="99" t="s">
        <v>105</v>
      </c>
      <c r="F63" s="80">
        <v>178</v>
      </c>
      <c r="G63" s="5">
        <v>0</v>
      </c>
      <c r="H63" s="5">
        <v>0</v>
      </c>
      <c r="I63" s="81">
        <f t="shared" si="14"/>
        <v>178</v>
      </c>
      <c r="J63" s="87">
        <v>30</v>
      </c>
      <c r="K63" s="9">
        <v>0</v>
      </c>
      <c r="L63" s="9">
        <v>0</v>
      </c>
      <c r="M63" s="88">
        <f t="shared" si="15"/>
        <v>30</v>
      </c>
    </row>
    <row r="64" spans="2:13" x14ac:dyDescent="0.35">
      <c r="B64" s="98">
        <v>1080300015</v>
      </c>
      <c r="C64" s="3" t="s">
        <v>89</v>
      </c>
      <c r="D64" s="5"/>
      <c r="E64" s="99" t="s">
        <v>105</v>
      </c>
      <c r="F64" s="80">
        <v>5</v>
      </c>
      <c r="G64" s="5">
        <v>0</v>
      </c>
      <c r="H64" s="5">
        <v>0</v>
      </c>
      <c r="I64" s="81">
        <f t="shared" si="14"/>
        <v>5</v>
      </c>
      <c r="J64" s="87">
        <v>0</v>
      </c>
      <c r="K64" s="9">
        <v>0</v>
      </c>
      <c r="L64" s="9">
        <v>0</v>
      </c>
      <c r="M64" s="88">
        <f t="shared" si="15"/>
        <v>0</v>
      </c>
    </row>
    <row r="65" spans="2:13" x14ac:dyDescent="0.35">
      <c r="B65" s="98">
        <v>1080300170</v>
      </c>
      <c r="C65" s="3" t="s">
        <v>43</v>
      </c>
      <c r="D65" s="5"/>
      <c r="E65" s="99" t="s">
        <v>105</v>
      </c>
      <c r="F65" s="80">
        <v>989</v>
      </c>
      <c r="G65" s="5">
        <v>4</v>
      </c>
      <c r="H65" s="5">
        <v>761</v>
      </c>
      <c r="I65" s="81">
        <f t="shared" si="14"/>
        <v>1754</v>
      </c>
      <c r="J65" s="87">
        <v>118</v>
      </c>
      <c r="K65" s="9">
        <v>0</v>
      </c>
      <c r="L65" s="9">
        <v>71</v>
      </c>
      <c r="M65" s="88">
        <f t="shared" si="15"/>
        <v>189</v>
      </c>
    </row>
    <row r="66" spans="2:13" x14ac:dyDescent="0.35">
      <c r="B66" s="98">
        <v>1080300176</v>
      </c>
      <c r="C66" s="3" t="s">
        <v>44</v>
      </c>
      <c r="D66" s="5"/>
      <c r="E66" s="99" t="s">
        <v>105</v>
      </c>
      <c r="F66" s="80">
        <v>148</v>
      </c>
      <c r="G66" s="5">
        <v>3</v>
      </c>
      <c r="H66" s="5">
        <v>198</v>
      </c>
      <c r="I66" s="81">
        <f t="shared" si="14"/>
        <v>349</v>
      </c>
      <c r="J66" s="87">
        <v>76</v>
      </c>
      <c r="K66" s="9">
        <v>14</v>
      </c>
      <c r="L66" s="9">
        <v>18</v>
      </c>
      <c r="M66" s="88">
        <f t="shared" si="15"/>
        <v>108</v>
      </c>
    </row>
    <row r="67" spans="2:13" x14ac:dyDescent="0.35">
      <c r="B67" s="98">
        <v>1080300180</v>
      </c>
      <c r="C67" s="3" t="s">
        <v>45</v>
      </c>
      <c r="D67" s="5"/>
      <c r="E67" s="99" t="s">
        <v>105</v>
      </c>
      <c r="F67" s="80">
        <v>434</v>
      </c>
      <c r="G67" s="5">
        <v>163</v>
      </c>
      <c r="H67" s="5">
        <v>540</v>
      </c>
      <c r="I67" s="81">
        <f t="shared" si="14"/>
        <v>1137</v>
      </c>
      <c r="J67" s="87">
        <v>80</v>
      </c>
      <c r="K67" s="9">
        <v>0</v>
      </c>
      <c r="L67" s="9">
        <v>48</v>
      </c>
      <c r="M67" s="88">
        <f t="shared" si="15"/>
        <v>128</v>
      </c>
    </row>
    <row r="68" spans="2:13" x14ac:dyDescent="0.35">
      <c r="B68" s="98">
        <v>1080300200</v>
      </c>
      <c r="C68" s="3" t="s">
        <v>46</v>
      </c>
      <c r="D68" s="5"/>
      <c r="E68" s="99" t="s">
        <v>105</v>
      </c>
      <c r="F68" s="80">
        <v>1159</v>
      </c>
      <c r="G68" s="5">
        <v>572</v>
      </c>
      <c r="H68" s="5">
        <v>1208</v>
      </c>
      <c r="I68" s="81">
        <f t="shared" si="14"/>
        <v>2939</v>
      </c>
      <c r="J68" s="87">
        <v>378</v>
      </c>
      <c r="K68" s="9">
        <v>75</v>
      </c>
      <c r="L68" s="9">
        <v>116</v>
      </c>
      <c r="M68" s="88">
        <f t="shared" si="15"/>
        <v>569</v>
      </c>
    </row>
    <row r="69" spans="2:13" x14ac:dyDescent="0.35">
      <c r="B69" s="98">
        <v>1080300220</v>
      </c>
      <c r="C69" s="3" t="s">
        <v>47</v>
      </c>
      <c r="D69" s="5"/>
      <c r="E69" s="99" t="s">
        <v>105</v>
      </c>
      <c r="F69" s="80">
        <v>1154</v>
      </c>
      <c r="G69" s="5">
        <v>400</v>
      </c>
      <c r="H69" s="5">
        <v>1117</v>
      </c>
      <c r="I69" s="81">
        <f t="shared" si="14"/>
        <v>2671</v>
      </c>
      <c r="J69" s="87">
        <v>305</v>
      </c>
      <c r="K69" s="9">
        <v>54</v>
      </c>
      <c r="L69" s="9">
        <v>105</v>
      </c>
      <c r="M69" s="88">
        <f t="shared" si="15"/>
        <v>464</v>
      </c>
    </row>
    <row r="70" spans="2:13" x14ac:dyDescent="0.35">
      <c r="B70" s="98">
        <v>1080300240</v>
      </c>
      <c r="C70" s="3" t="s">
        <v>48</v>
      </c>
      <c r="D70" s="5"/>
      <c r="E70" s="5" t="s">
        <v>105</v>
      </c>
      <c r="F70" s="5">
        <v>281</v>
      </c>
      <c r="G70" s="5">
        <v>155</v>
      </c>
      <c r="H70" s="5">
        <v>351</v>
      </c>
      <c r="I70" s="144">
        <f t="shared" si="14"/>
        <v>787</v>
      </c>
      <c r="J70" s="9">
        <v>80</v>
      </c>
      <c r="K70" s="9">
        <v>21</v>
      </c>
      <c r="L70" s="9">
        <v>41</v>
      </c>
      <c r="M70" s="88">
        <f t="shared" si="15"/>
        <v>142</v>
      </c>
    </row>
    <row r="71" spans="2:13" ht="15" thickBot="1" x14ac:dyDescent="0.4">
      <c r="B71" s="145">
        <v>1080400293</v>
      </c>
      <c r="C71" s="146" t="s">
        <v>53</v>
      </c>
      <c r="D71" s="147"/>
      <c r="E71" s="148" t="s">
        <v>105</v>
      </c>
      <c r="F71" s="149">
        <v>145</v>
      </c>
      <c r="G71" s="147">
        <v>0</v>
      </c>
      <c r="H71" s="147">
        <v>121</v>
      </c>
      <c r="I71" s="150">
        <f>SUM(F71:H71)</f>
        <v>266</v>
      </c>
      <c r="J71" s="151">
        <v>45</v>
      </c>
      <c r="K71" s="152">
        <v>0</v>
      </c>
      <c r="L71" s="152">
        <v>20</v>
      </c>
      <c r="M71" s="153">
        <f>SUM(J71:L71)</f>
        <v>65</v>
      </c>
    </row>
    <row r="72" spans="2:13" ht="15" thickBot="1" x14ac:dyDescent="0.4">
      <c r="B72" s="211" t="s">
        <v>109</v>
      </c>
      <c r="C72" s="185"/>
      <c r="D72" s="185"/>
      <c r="E72" s="212"/>
      <c r="F72" s="184"/>
      <c r="G72" s="185"/>
      <c r="H72" s="185"/>
      <c r="I72" s="185"/>
      <c r="J72" s="185"/>
      <c r="K72" s="185"/>
      <c r="L72" s="185"/>
      <c r="M72" s="186"/>
    </row>
    <row r="73" spans="2:13" x14ac:dyDescent="0.35">
      <c r="B73" s="93">
        <v>1080100052</v>
      </c>
      <c r="C73" s="94" t="s">
        <v>18</v>
      </c>
      <c r="D73" s="78"/>
      <c r="E73" s="95" t="s">
        <v>105</v>
      </c>
      <c r="F73" s="77">
        <v>232</v>
      </c>
      <c r="G73" s="78">
        <v>19</v>
      </c>
      <c r="H73" s="78">
        <v>56</v>
      </c>
      <c r="I73" s="79">
        <f t="shared" ref="I73:I90" si="16">SUM(F73:H73)</f>
        <v>307</v>
      </c>
      <c r="J73" s="84">
        <v>176</v>
      </c>
      <c r="K73" s="17">
        <v>4</v>
      </c>
      <c r="L73" s="17">
        <v>114</v>
      </c>
      <c r="M73" s="86">
        <f t="shared" ref="M73:M90" si="17">SUM(J73:L73)</f>
        <v>294</v>
      </c>
    </row>
    <row r="74" spans="2:13" x14ac:dyDescent="0.35">
      <c r="B74" s="98">
        <v>1080300161</v>
      </c>
      <c r="C74" s="3" t="s">
        <v>42</v>
      </c>
      <c r="D74" s="5"/>
      <c r="E74" s="99" t="s">
        <v>105</v>
      </c>
      <c r="F74" s="80">
        <v>668</v>
      </c>
      <c r="G74" s="5">
        <v>160</v>
      </c>
      <c r="H74" s="5">
        <v>274</v>
      </c>
      <c r="I74" s="81">
        <f>SUM(F74:H74)</f>
        <v>1102</v>
      </c>
      <c r="J74" s="87">
        <v>545</v>
      </c>
      <c r="K74" s="9">
        <v>221</v>
      </c>
      <c r="L74" s="9">
        <v>235</v>
      </c>
      <c r="M74" s="88">
        <f>SUM(J74:L74)</f>
        <v>1001</v>
      </c>
    </row>
    <row r="75" spans="2:13" x14ac:dyDescent="0.35">
      <c r="B75" s="98">
        <v>1080400002</v>
      </c>
      <c r="C75" s="3" t="s">
        <v>49</v>
      </c>
      <c r="D75" s="5"/>
      <c r="E75" s="99" t="s">
        <v>105</v>
      </c>
      <c r="F75" s="80">
        <v>0</v>
      </c>
      <c r="G75" s="5">
        <v>0</v>
      </c>
      <c r="H75" s="5">
        <v>0</v>
      </c>
      <c r="I75" s="81">
        <f t="shared" si="16"/>
        <v>0</v>
      </c>
      <c r="J75" s="87">
        <v>0</v>
      </c>
      <c r="K75" s="9">
        <v>12</v>
      </c>
      <c r="L75" s="9">
        <v>0</v>
      </c>
      <c r="M75" s="88">
        <f t="shared" si="17"/>
        <v>12</v>
      </c>
    </row>
    <row r="76" spans="2:13" x14ac:dyDescent="0.35">
      <c r="B76" s="98">
        <v>1080400003</v>
      </c>
      <c r="C76" s="3" t="s">
        <v>50</v>
      </c>
      <c r="D76" s="5"/>
      <c r="E76" s="99" t="s">
        <v>105</v>
      </c>
      <c r="F76" s="80">
        <v>0</v>
      </c>
      <c r="G76" s="5">
        <v>0</v>
      </c>
      <c r="H76" s="5">
        <v>0</v>
      </c>
      <c r="I76" s="81">
        <f t="shared" si="16"/>
        <v>0</v>
      </c>
      <c r="J76" s="87">
        <v>0</v>
      </c>
      <c r="K76" s="9">
        <v>12</v>
      </c>
      <c r="L76" s="9">
        <v>0</v>
      </c>
      <c r="M76" s="88">
        <f t="shared" si="17"/>
        <v>12</v>
      </c>
    </row>
    <row r="77" spans="2:13" x14ac:dyDescent="0.35">
      <c r="B77" s="98">
        <v>1080400004</v>
      </c>
      <c r="C77" s="3" t="s">
        <v>90</v>
      </c>
      <c r="D77" s="5"/>
      <c r="E77" s="99" t="s">
        <v>105</v>
      </c>
      <c r="F77" s="80">
        <v>6</v>
      </c>
      <c r="G77" s="5">
        <v>0</v>
      </c>
      <c r="H77" s="5">
        <v>0</v>
      </c>
      <c r="I77" s="81">
        <f t="shared" si="16"/>
        <v>6</v>
      </c>
      <c r="J77" s="87">
        <v>0</v>
      </c>
      <c r="K77" s="9">
        <v>0</v>
      </c>
      <c r="L77" s="9">
        <v>0</v>
      </c>
      <c r="M77" s="88">
        <f t="shared" si="17"/>
        <v>0</v>
      </c>
    </row>
    <row r="78" spans="2:13" x14ac:dyDescent="0.35">
      <c r="B78" s="98">
        <v>1080400005</v>
      </c>
      <c r="C78" s="3" t="s">
        <v>91</v>
      </c>
      <c r="D78" s="5"/>
      <c r="E78" s="99" t="s">
        <v>105</v>
      </c>
      <c r="F78" s="80">
        <v>9</v>
      </c>
      <c r="G78" s="5">
        <v>0</v>
      </c>
      <c r="H78" s="5">
        <v>0</v>
      </c>
      <c r="I78" s="81">
        <f t="shared" si="16"/>
        <v>9</v>
      </c>
      <c r="J78" s="87">
        <v>0</v>
      </c>
      <c r="K78" s="9">
        <v>0</v>
      </c>
      <c r="L78" s="9">
        <v>0</v>
      </c>
      <c r="M78" s="88">
        <f t="shared" si="17"/>
        <v>0</v>
      </c>
    </row>
    <row r="79" spans="2:13" x14ac:dyDescent="0.35">
      <c r="B79" s="98">
        <v>1080400006</v>
      </c>
      <c r="C79" s="3" t="s">
        <v>92</v>
      </c>
      <c r="D79" s="5"/>
      <c r="E79" s="99" t="s">
        <v>105</v>
      </c>
      <c r="F79" s="80">
        <v>7</v>
      </c>
      <c r="G79" s="5">
        <v>0</v>
      </c>
      <c r="H79" s="5">
        <v>0</v>
      </c>
      <c r="I79" s="81">
        <f t="shared" si="16"/>
        <v>7</v>
      </c>
      <c r="J79" s="87">
        <v>0</v>
      </c>
      <c r="K79" s="9">
        <v>0</v>
      </c>
      <c r="L79" s="9">
        <v>0</v>
      </c>
      <c r="M79" s="88">
        <f t="shared" si="17"/>
        <v>0</v>
      </c>
    </row>
    <row r="80" spans="2:13" x14ac:dyDescent="0.35">
      <c r="B80" s="98">
        <v>1080400007</v>
      </c>
      <c r="C80" s="3" t="s">
        <v>93</v>
      </c>
      <c r="D80" s="5"/>
      <c r="E80" s="99" t="s">
        <v>105</v>
      </c>
      <c r="F80" s="80">
        <v>3</v>
      </c>
      <c r="G80" s="5">
        <v>0</v>
      </c>
      <c r="H80" s="5">
        <v>0</v>
      </c>
      <c r="I80" s="81">
        <f t="shared" si="16"/>
        <v>3</v>
      </c>
      <c r="J80" s="87">
        <v>0</v>
      </c>
      <c r="K80" s="9">
        <v>0</v>
      </c>
      <c r="L80" s="9">
        <v>0</v>
      </c>
      <c r="M80" s="88">
        <f t="shared" si="17"/>
        <v>0</v>
      </c>
    </row>
    <row r="81" spans="2:13" x14ac:dyDescent="0.35">
      <c r="B81" s="98">
        <v>1080400280</v>
      </c>
      <c r="C81" s="3" t="s">
        <v>51</v>
      </c>
      <c r="D81" s="5"/>
      <c r="E81" s="99" t="s">
        <v>105</v>
      </c>
      <c r="F81" s="80">
        <v>433</v>
      </c>
      <c r="G81" s="5">
        <v>150</v>
      </c>
      <c r="H81" s="5">
        <v>245</v>
      </c>
      <c r="I81" s="81">
        <f t="shared" si="16"/>
        <v>828</v>
      </c>
      <c r="J81" s="87">
        <v>381</v>
      </c>
      <c r="K81" s="9">
        <v>194</v>
      </c>
      <c r="L81" s="9">
        <v>357</v>
      </c>
      <c r="M81" s="88">
        <f t="shared" si="17"/>
        <v>932</v>
      </c>
    </row>
    <row r="82" spans="2:13" x14ac:dyDescent="0.35">
      <c r="B82" s="98">
        <v>1080400290</v>
      </c>
      <c r="C82" s="3" t="s">
        <v>52</v>
      </c>
      <c r="D82" s="5"/>
      <c r="E82" s="99" t="s">
        <v>105</v>
      </c>
      <c r="F82" s="80">
        <v>229</v>
      </c>
      <c r="G82" s="5">
        <v>30</v>
      </c>
      <c r="H82" s="5">
        <v>85</v>
      </c>
      <c r="I82" s="81">
        <f t="shared" si="16"/>
        <v>344</v>
      </c>
      <c r="J82" s="87">
        <v>157</v>
      </c>
      <c r="K82" s="9">
        <v>12</v>
      </c>
      <c r="L82" s="9">
        <v>121</v>
      </c>
      <c r="M82" s="88">
        <f t="shared" si="17"/>
        <v>290</v>
      </c>
    </row>
    <row r="83" spans="2:13" x14ac:dyDescent="0.35">
      <c r="B83" s="98">
        <v>1080400300</v>
      </c>
      <c r="C83" s="3" t="s">
        <v>54</v>
      </c>
      <c r="D83" s="5"/>
      <c r="E83" s="99" t="s">
        <v>105</v>
      </c>
      <c r="F83" s="80">
        <v>411</v>
      </c>
      <c r="G83" s="5">
        <v>200</v>
      </c>
      <c r="H83" s="5">
        <v>473</v>
      </c>
      <c r="I83" s="81">
        <f t="shared" si="16"/>
        <v>1084</v>
      </c>
      <c r="J83" s="87">
        <v>437</v>
      </c>
      <c r="K83" s="9">
        <v>266</v>
      </c>
      <c r="L83" s="9">
        <v>400</v>
      </c>
      <c r="M83" s="88">
        <f t="shared" si="17"/>
        <v>1103</v>
      </c>
    </row>
    <row r="84" spans="2:13" x14ac:dyDescent="0.35">
      <c r="B84" s="98">
        <v>1080400301</v>
      </c>
      <c r="C84" s="3" t="s">
        <v>55</v>
      </c>
      <c r="D84" s="5"/>
      <c r="E84" s="99" t="s">
        <v>105</v>
      </c>
      <c r="F84" s="80">
        <v>527</v>
      </c>
      <c r="G84" s="5">
        <v>385</v>
      </c>
      <c r="H84" s="5">
        <v>103</v>
      </c>
      <c r="I84" s="81">
        <f t="shared" si="16"/>
        <v>1015</v>
      </c>
      <c r="J84" s="87">
        <v>657</v>
      </c>
      <c r="K84" s="9">
        <v>563</v>
      </c>
      <c r="L84" s="9">
        <v>231</v>
      </c>
      <c r="M84" s="88">
        <f t="shared" si="17"/>
        <v>1451</v>
      </c>
    </row>
    <row r="85" spans="2:13" x14ac:dyDescent="0.35">
      <c r="B85" s="98">
        <v>1080400310</v>
      </c>
      <c r="C85" s="3" t="s">
        <v>56</v>
      </c>
      <c r="D85" s="5"/>
      <c r="E85" s="99" t="s">
        <v>105</v>
      </c>
      <c r="F85" s="80">
        <v>2568</v>
      </c>
      <c r="G85" s="5">
        <v>558</v>
      </c>
      <c r="H85" s="5">
        <v>797</v>
      </c>
      <c r="I85" s="81">
        <f t="shared" si="16"/>
        <v>3923</v>
      </c>
      <c r="J85" s="87">
        <v>954</v>
      </c>
      <c r="K85" s="9">
        <v>723</v>
      </c>
      <c r="L85" s="9">
        <v>641</v>
      </c>
      <c r="M85" s="88">
        <f t="shared" si="17"/>
        <v>2318</v>
      </c>
    </row>
    <row r="86" spans="2:13" x14ac:dyDescent="0.35">
      <c r="B86" s="98">
        <v>1080400320</v>
      </c>
      <c r="C86" s="3" t="s">
        <v>57</v>
      </c>
      <c r="D86" s="5"/>
      <c r="E86" s="99" t="s">
        <v>105</v>
      </c>
      <c r="F86" s="80">
        <v>1398</v>
      </c>
      <c r="G86" s="5">
        <v>302</v>
      </c>
      <c r="H86" s="5">
        <v>401</v>
      </c>
      <c r="I86" s="81">
        <f t="shared" si="16"/>
        <v>2101</v>
      </c>
      <c r="J86" s="87">
        <v>517</v>
      </c>
      <c r="K86" s="9">
        <v>384</v>
      </c>
      <c r="L86" s="9">
        <v>224</v>
      </c>
      <c r="M86" s="88">
        <f t="shared" si="17"/>
        <v>1125</v>
      </c>
    </row>
    <row r="87" spans="2:13" x14ac:dyDescent="0.35">
      <c r="B87" s="98">
        <v>1080400330</v>
      </c>
      <c r="C87" s="3" t="s">
        <v>58</v>
      </c>
      <c r="D87" s="5"/>
      <c r="E87" s="99" t="s">
        <v>105</v>
      </c>
      <c r="F87" s="80">
        <v>369</v>
      </c>
      <c r="G87" s="5">
        <v>47</v>
      </c>
      <c r="H87" s="5">
        <v>180</v>
      </c>
      <c r="I87" s="81">
        <f t="shared" si="16"/>
        <v>596</v>
      </c>
      <c r="J87" s="87">
        <v>18</v>
      </c>
      <c r="K87" s="9">
        <v>0</v>
      </c>
      <c r="L87" s="9">
        <v>63</v>
      </c>
      <c r="M87" s="88">
        <f t="shared" si="17"/>
        <v>81</v>
      </c>
    </row>
    <row r="88" spans="2:13" x14ac:dyDescent="0.35">
      <c r="B88" s="98">
        <v>1080400331</v>
      </c>
      <c r="C88" s="3" t="s">
        <v>59</v>
      </c>
      <c r="D88" s="5"/>
      <c r="E88" s="99" t="s">
        <v>105</v>
      </c>
      <c r="F88" s="80">
        <v>3</v>
      </c>
      <c r="G88" s="5">
        <v>11</v>
      </c>
      <c r="H88" s="5">
        <v>413</v>
      </c>
      <c r="I88" s="81">
        <f t="shared" si="16"/>
        <v>427</v>
      </c>
      <c r="J88" s="87">
        <v>0</v>
      </c>
      <c r="K88" s="9">
        <v>0</v>
      </c>
      <c r="L88" s="9">
        <v>3</v>
      </c>
      <c r="M88" s="88">
        <f t="shared" si="17"/>
        <v>3</v>
      </c>
    </row>
    <row r="89" spans="2:13" x14ac:dyDescent="0.35">
      <c r="B89" s="98">
        <v>1080400339</v>
      </c>
      <c r="C89" s="3" t="s">
        <v>60</v>
      </c>
      <c r="D89" s="5"/>
      <c r="E89" s="99" t="s">
        <v>105</v>
      </c>
      <c r="F89" s="80">
        <v>66</v>
      </c>
      <c r="G89" s="5">
        <v>0</v>
      </c>
      <c r="H89" s="5">
        <v>104</v>
      </c>
      <c r="I89" s="81">
        <f t="shared" si="16"/>
        <v>170</v>
      </c>
      <c r="J89" s="87">
        <v>10</v>
      </c>
      <c r="K89" s="9">
        <v>0</v>
      </c>
      <c r="L89" s="9">
        <v>8</v>
      </c>
      <c r="M89" s="88">
        <f t="shared" si="17"/>
        <v>18</v>
      </c>
    </row>
    <row r="90" spans="2:13" ht="15" thickBot="1" x14ac:dyDescent="0.4">
      <c r="B90" s="100">
        <v>1080400341</v>
      </c>
      <c r="C90" s="101" t="s">
        <v>61</v>
      </c>
      <c r="D90" s="19"/>
      <c r="E90" s="102" t="s">
        <v>105</v>
      </c>
      <c r="F90" s="82">
        <v>72</v>
      </c>
      <c r="G90" s="19">
        <v>0</v>
      </c>
      <c r="H90" s="19">
        <v>75</v>
      </c>
      <c r="I90" s="83">
        <f t="shared" si="16"/>
        <v>147</v>
      </c>
      <c r="J90" s="89">
        <v>7</v>
      </c>
      <c r="K90" s="90">
        <v>0</v>
      </c>
      <c r="L90" s="90">
        <v>6</v>
      </c>
      <c r="M90" s="92">
        <f t="shared" si="17"/>
        <v>13</v>
      </c>
    </row>
    <row r="91" spans="2:13" ht="15" thickBot="1" x14ac:dyDescent="0.4">
      <c r="B91" s="211" t="s">
        <v>110</v>
      </c>
      <c r="C91" s="185"/>
      <c r="D91" s="185"/>
      <c r="E91" s="212"/>
      <c r="F91" s="184"/>
      <c r="G91" s="185"/>
      <c r="H91" s="185"/>
      <c r="I91" s="185"/>
      <c r="J91" s="185"/>
      <c r="K91" s="185"/>
      <c r="L91" s="185"/>
      <c r="M91" s="186"/>
    </row>
    <row r="92" spans="2:13" x14ac:dyDescent="0.35">
      <c r="B92" s="93">
        <v>1080600006</v>
      </c>
      <c r="C92" s="94" t="s">
        <v>62</v>
      </c>
      <c r="D92" s="78"/>
      <c r="E92" s="95" t="s">
        <v>105</v>
      </c>
      <c r="F92" s="77">
        <v>47</v>
      </c>
      <c r="G92" s="78">
        <v>0</v>
      </c>
      <c r="H92" s="78">
        <v>828</v>
      </c>
      <c r="I92" s="79">
        <f t="shared" ref="I92:I98" si="18">SUM(F92:H92)</f>
        <v>875</v>
      </c>
      <c r="J92" s="84">
        <v>0</v>
      </c>
      <c r="K92" s="17">
        <v>0</v>
      </c>
      <c r="L92" s="17">
        <v>37</v>
      </c>
      <c r="M92" s="86">
        <f t="shared" ref="M92:M98" si="19">SUM(J92:L92)</f>
        <v>37</v>
      </c>
    </row>
    <row r="93" spans="2:13" x14ac:dyDescent="0.35">
      <c r="B93" s="98">
        <v>1080600008</v>
      </c>
      <c r="C93" s="3" t="s">
        <v>63</v>
      </c>
      <c r="D93" s="5"/>
      <c r="E93" s="99" t="s">
        <v>105</v>
      </c>
      <c r="F93" s="80">
        <v>62</v>
      </c>
      <c r="G93" s="5">
        <v>0</v>
      </c>
      <c r="H93" s="5">
        <v>0</v>
      </c>
      <c r="I93" s="81">
        <f t="shared" si="18"/>
        <v>62</v>
      </c>
      <c r="J93" s="87">
        <v>14</v>
      </c>
      <c r="K93" s="9">
        <v>0</v>
      </c>
      <c r="L93" s="9">
        <v>0</v>
      </c>
      <c r="M93" s="88">
        <f t="shared" si="19"/>
        <v>14</v>
      </c>
    </row>
    <row r="94" spans="2:13" x14ac:dyDescent="0.35">
      <c r="B94" s="98">
        <v>1080600015</v>
      </c>
      <c r="C94" s="3" t="s">
        <v>64</v>
      </c>
      <c r="D94" s="5"/>
      <c r="E94" s="99" t="s">
        <v>105</v>
      </c>
      <c r="F94" s="80">
        <v>53</v>
      </c>
      <c r="G94" s="5">
        <v>0</v>
      </c>
      <c r="H94" s="5">
        <v>0</v>
      </c>
      <c r="I94" s="81">
        <f t="shared" si="18"/>
        <v>53</v>
      </c>
      <c r="J94" s="87">
        <v>3</v>
      </c>
      <c r="K94" s="9">
        <v>0</v>
      </c>
      <c r="L94" s="9">
        <v>0</v>
      </c>
      <c r="M94" s="88">
        <f t="shared" si="19"/>
        <v>3</v>
      </c>
    </row>
    <row r="95" spans="2:13" x14ac:dyDescent="0.35">
      <c r="B95" s="98">
        <v>1080600016</v>
      </c>
      <c r="C95" s="3" t="s">
        <v>94</v>
      </c>
      <c r="D95" s="5"/>
      <c r="E95" s="99" t="s">
        <v>105</v>
      </c>
      <c r="F95" s="80">
        <v>15</v>
      </c>
      <c r="G95" s="5">
        <v>0</v>
      </c>
      <c r="H95" s="5">
        <v>0</v>
      </c>
      <c r="I95" s="81">
        <f t="shared" si="18"/>
        <v>15</v>
      </c>
      <c r="J95" s="87">
        <v>0</v>
      </c>
      <c r="K95" s="9">
        <v>0</v>
      </c>
      <c r="L95" s="9">
        <v>0</v>
      </c>
      <c r="M95" s="88">
        <f t="shared" si="19"/>
        <v>0</v>
      </c>
    </row>
    <row r="96" spans="2:13" x14ac:dyDescent="0.35">
      <c r="B96" s="98">
        <v>1080600017</v>
      </c>
      <c r="C96" s="3" t="s">
        <v>95</v>
      </c>
      <c r="D96" s="5"/>
      <c r="E96" s="99" t="s">
        <v>105</v>
      </c>
      <c r="F96" s="80">
        <v>14</v>
      </c>
      <c r="G96" s="5">
        <v>0</v>
      </c>
      <c r="H96" s="5">
        <v>0</v>
      </c>
      <c r="I96" s="81">
        <f t="shared" si="18"/>
        <v>14</v>
      </c>
      <c r="J96" s="87">
        <v>0</v>
      </c>
      <c r="K96" s="9">
        <v>0</v>
      </c>
      <c r="L96" s="9">
        <v>0</v>
      </c>
      <c r="M96" s="88">
        <f t="shared" si="19"/>
        <v>0</v>
      </c>
    </row>
    <row r="97" spans="2:13" x14ac:dyDescent="0.35">
      <c r="B97" s="98">
        <v>1080600018</v>
      </c>
      <c r="C97" s="3" t="s">
        <v>65</v>
      </c>
      <c r="D97" s="5"/>
      <c r="E97" s="99" t="s">
        <v>105</v>
      </c>
      <c r="F97" s="80">
        <v>33</v>
      </c>
      <c r="G97" s="5">
        <v>0</v>
      </c>
      <c r="H97" s="5">
        <v>0</v>
      </c>
      <c r="I97" s="81">
        <f t="shared" si="18"/>
        <v>33</v>
      </c>
      <c r="J97" s="87">
        <v>8</v>
      </c>
      <c r="K97" s="9">
        <v>0</v>
      </c>
      <c r="L97" s="9">
        <v>0</v>
      </c>
      <c r="M97" s="88">
        <f t="shared" si="19"/>
        <v>8</v>
      </c>
    </row>
    <row r="98" spans="2:13" ht="15" thickBot="1" x14ac:dyDescent="0.4">
      <c r="B98" s="100">
        <v>1080600410</v>
      </c>
      <c r="C98" s="101" t="s">
        <v>66</v>
      </c>
      <c r="D98" s="19"/>
      <c r="E98" s="102" t="s">
        <v>105</v>
      </c>
      <c r="F98" s="82">
        <v>1893</v>
      </c>
      <c r="G98" s="19">
        <v>0</v>
      </c>
      <c r="H98" s="19">
        <v>0</v>
      </c>
      <c r="I98" s="83">
        <f t="shared" si="18"/>
        <v>1893</v>
      </c>
      <c r="J98" s="89">
        <v>297</v>
      </c>
      <c r="K98" s="90">
        <v>0</v>
      </c>
      <c r="L98" s="90">
        <v>0</v>
      </c>
      <c r="M98" s="92">
        <f t="shared" si="19"/>
        <v>297</v>
      </c>
    </row>
    <row r="99" spans="2:13" ht="15" thickBot="1" x14ac:dyDescent="0.4">
      <c r="B99" s="211" t="s">
        <v>196</v>
      </c>
      <c r="C99" s="185"/>
      <c r="D99" s="185"/>
      <c r="E99" s="212"/>
      <c r="F99" s="184"/>
      <c r="G99" s="185"/>
      <c r="H99" s="185"/>
      <c r="I99" s="185"/>
      <c r="J99" s="185"/>
      <c r="K99" s="185"/>
      <c r="L99" s="185"/>
      <c r="M99" s="186"/>
    </row>
    <row r="100" spans="2:13" x14ac:dyDescent="0.35">
      <c r="B100" s="93">
        <v>1080700001</v>
      </c>
      <c r="C100" s="94" t="s">
        <v>67</v>
      </c>
      <c r="D100" s="78"/>
      <c r="E100" s="95" t="s">
        <v>105</v>
      </c>
      <c r="F100" s="77">
        <v>367</v>
      </c>
      <c r="G100" s="78">
        <v>170</v>
      </c>
      <c r="H100" s="78">
        <v>0</v>
      </c>
      <c r="I100" s="79">
        <f t="shared" ref="I100:I106" si="20">SUM(F100:H100)</f>
        <v>537</v>
      </c>
      <c r="J100" s="84">
        <v>61</v>
      </c>
      <c r="K100" s="17">
        <v>23</v>
      </c>
      <c r="L100" s="17">
        <v>0</v>
      </c>
      <c r="M100" s="86">
        <f t="shared" ref="M100:M106" si="21">SUM(J100:L100)</f>
        <v>84</v>
      </c>
    </row>
    <row r="101" spans="2:13" x14ac:dyDescent="0.35">
      <c r="B101" s="98">
        <v>1080700002</v>
      </c>
      <c r="C101" s="3" t="s">
        <v>68</v>
      </c>
      <c r="D101" s="5"/>
      <c r="E101" s="99" t="s">
        <v>105</v>
      </c>
      <c r="F101" s="80">
        <v>129</v>
      </c>
      <c r="G101" s="5">
        <v>118</v>
      </c>
      <c r="H101" s="5">
        <v>0</v>
      </c>
      <c r="I101" s="81">
        <f t="shared" si="20"/>
        <v>247</v>
      </c>
      <c r="J101" s="87">
        <v>7</v>
      </c>
      <c r="K101" s="9">
        <v>15</v>
      </c>
      <c r="L101" s="9">
        <v>0</v>
      </c>
      <c r="M101" s="88">
        <f t="shared" si="21"/>
        <v>22</v>
      </c>
    </row>
    <row r="102" spans="2:13" x14ac:dyDescent="0.35">
      <c r="B102" s="98">
        <v>1080700003</v>
      </c>
      <c r="C102" s="3" t="s">
        <v>69</v>
      </c>
      <c r="D102" s="5"/>
      <c r="E102" s="99" t="s">
        <v>105</v>
      </c>
      <c r="F102" s="80">
        <v>177</v>
      </c>
      <c r="G102" s="5">
        <v>0</v>
      </c>
      <c r="H102" s="5">
        <v>255</v>
      </c>
      <c r="I102" s="81">
        <f t="shared" si="20"/>
        <v>432</v>
      </c>
      <c r="J102" s="87">
        <v>24</v>
      </c>
      <c r="K102" s="9">
        <v>0</v>
      </c>
      <c r="L102" s="9">
        <v>250</v>
      </c>
      <c r="M102" s="88">
        <f t="shared" si="21"/>
        <v>274</v>
      </c>
    </row>
    <row r="103" spans="2:13" x14ac:dyDescent="0.35">
      <c r="B103" s="98">
        <v>1080700004</v>
      </c>
      <c r="C103" s="3" t="s">
        <v>70</v>
      </c>
      <c r="D103" s="5"/>
      <c r="E103" s="99" t="s">
        <v>105</v>
      </c>
      <c r="F103" s="80">
        <v>137</v>
      </c>
      <c r="G103" s="5">
        <v>0</v>
      </c>
      <c r="H103" s="5">
        <v>0</v>
      </c>
      <c r="I103" s="81">
        <f t="shared" si="20"/>
        <v>137</v>
      </c>
      <c r="J103" s="87">
        <v>43</v>
      </c>
      <c r="K103" s="9">
        <v>0</v>
      </c>
      <c r="L103" s="9">
        <v>0</v>
      </c>
      <c r="M103" s="88">
        <f t="shared" si="21"/>
        <v>43</v>
      </c>
    </row>
    <row r="104" spans="2:13" x14ac:dyDescent="0.35">
      <c r="B104" s="98">
        <v>1080700006</v>
      </c>
      <c r="C104" s="3" t="s">
        <v>71</v>
      </c>
      <c r="D104" s="5"/>
      <c r="E104" s="99" t="s">
        <v>105</v>
      </c>
      <c r="F104" s="80">
        <v>32</v>
      </c>
      <c r="G104" s="5">
        <v>0</v>
      </c>
      <c r="H104" s="5">
        <v>2</v>
      </c>
      <c r="I104" s="81">
        <f t="shared" si="20"/>
        <v>34</v>
      </c>
      <c r="J104" s="87">
        <v>2</v>
      </c>
      <c r="K104" s="9">
        <v>0</v>
      </c>
      <c r="L104" s="9">
        <v>2</v>
      </c>
      <c r="M104" s="88">
        <f t="shared" si="21"/>
        <v>4</v>
      </c>
    </row>
    <row r="105" spans="2:13" x14ac:dyDescent="0.35">
      <c r="B105" s="98">
        <v>1080700022</v>
      </c>
      <c r="C105" s="3" t="s">
        <v>77</v>
      </c>
      <c r="D105" s="5"/>
      <c r="E105" s="99" t="s">
        <v>105</v>
      </c>
      <c r="F105" s="80">
        <v>214</v>
      </c>
      <c r="G105" s="5">
        <v>78</v>
      </c>
      <c r="H105" s="5">
        <v>0</v>
      </c>
      <c r="I105" s="81">
        <f t="shared" si="20"/>
        <v>292</v>
      </c>
      <c r="J105" s="87">
        <v>7</v>
      </c>
      <c r="K105" s="9">
        <v>17</v>
      </c>
      <c r="L105" s="9">
        <v>0</v>
      </c>
      <c r="M105" s="88">
        <f t="shared" si="21"/>
        <v>24</v>
      </c>
    </row>
    <row r="106" spans="2:13" ht="15" thickBot="1" x14ac:dyDescent="0.4">
      <c r="B106" s="100">
        <v>1080700023</v>
      </c>
      <c r="C106" s="101" t="s">
        <v>78</v>
      </c>
      <c r="D106" s="19"/>
      <c r="E106" s="102" t="s">
        <v>105</v>
      </c>
      <c r="F106" s="82">
        <v>114</v>
      </c>
      <c r="G106" s="19">
        <v>0</v>
      </c>
      <c r="H106" s="19">
        <v>0</v>
      </c>
      <c r="I106" s="83">
        <f t="shared" si="20"/>
        <v>114</v>
      </c>
      <c r="J106" s="89">
        <v>26</v>
      </c>
      <c r="K106" s="90">
        <v>0</v>
      </c>
      <c r="L106" s="90">
        <v>0</v>
      </c>
      <c r="M106" s="92">
        <f t="shared" si="21"/>
        <v>26</v>
      </c>
    </row>
    <row r="107" spans="2:13" ht="15" thickBot="1" x14ac:dyDescent="0.4">
      <c r="B107" s="211" t="s">
        <v>197</v>
      </c>
      <c r="C107" s="185"/>
      <c r="D107" s="185"/>
      <c r="E107" s="212"/>
      <c r="F107" s="184"/>
      <c r="G107" s="185"/>
      <c r="H107" s="185"/>
      <c r="I107" s="185"/>
      <c r="J107" s="185"/>
      <c r="K107" s="185"/>
      <c r="L107" s="185"/>
      <c r="M107" s="186"/>
    </row>
    <row r="108" spans="2:13" x14ac:dyDescent="0.35">
      <c r="B108" s="93">
        <v>1080100012</v>
      </c>
      <c r="C108" s="94" t="s">
        <v>10</v>
      </c>
      <c r="D108" s="78"/>
      <c r="E108" s="95" t="s">
        <v>105</v>
      </c>
      <c r="F108" s="77">
        <v>23</v>
      </c>
      <c r="G108" s="78">
        <v>87</v>
      </c>
      <c r="H108" s="78">
        <v>321</v>
      </c>
      <c r="I108" s="79">
        <f t="shared" ref="I108:I113" si="22">SUM(F108:H108)</f>
        <v>431</v>
      </c>
      <c r="J108" s="84">
        <v>6</v>
      </c>
      <c r="K108" s="17">
        <v>13</v>
      </c>
      <c r="L108" s="17">
        <v>17</v>
      </c>
      <c r="M108" s="86">
        <f t="shared" ref="M108:M113" si="23">SUM(J108:L108)</f>
        <v>36</v>
      </c>
    </row>
    <row r="109" spans="2:13" x14ac:dyDescent="0.35">
      <c r="B109" s="98">
        <v>1080700016</v>
      </c>
      <c r="C109" s="3" t="s">
        <v>72</v>
      </c>
      <c r="D109" s="5"/>
      <c r="E109" s="99" t="s">
        <v>105</v>
      </c>
      <c r="F109" s="80">
        <v>58</v>
      </c>
      <c r="G109" s="5">
        <v>116</v>
      </c>
      <c r="H109" s="5">
        <v>0</v>
      </c>
      <c r="I109" s="81">
        <f t="shared" si="22"/>
        <v>174</v>
      </c>
      <c r="J109" s="87">
        <v>7</v>
      </c>
      <c r="K109" s="9">
        <v>10</v>
      </c>
      <c r="L109" s="9">
        <v>0</v>
      </c>
      <c r="M109" s="88">
        <f t="shared" si="23"/>
        <v>17</v>
      </c>
    </row>
    <row r="110" spans="2:13" x14ac:dyDescent="0.35">
      <c r="B110" s="98">
        <v>1080700017</v>
      </c>
      <c r="C110" s="3" t="s">
        <v>73</v>
      </c>
      <c r="D110" s="5"/>
      <c r="E110" s="99" t="s">
        <v>105</v>
      </c>
      <c r="F110" s="80">
        <v>31</v>
      </c>
      <c r="G110" s="5">
        <v>63</v>
      </c>
      <c r="H110" s="5">
        <v>2</v>
      </c>
      <c r="I110" s="81">
        <f t="shared" si="22"/>
        <v>96</v>
      </c>
      <c r="J110" s="87">
        <v>12</v>
      </c>
      <c r="K110" s="9">
        <v>17</v>
      </c>
      <c r="L110" s="9">
        <v>0</v>
      </c>
      <c r="M110" s="88">
        <f t="shared" si="23"/>
        <v>29</v>
      </c>
    </row>
    <row r="111" spans="2:13" x14ac:dyDescent="0.35">
      <c r="B111" s="98">
        <v>1080700018</v>
      </c>
      <c r="C111" s="3" t="s">
        <v>74</v>
      </c>
      <c r="D111" s="5"/>
      <c r="E111" s="99" t="s">
        <v>105</v>
      </c>
      <c r="F111" s="80">
        <v>77</v>
      </c>
      <c r="G111" s="5">
        <v>95</v>
      </c>
      <c r="H111" s="5">
        <v>2</v>
      </c>
      <c r="I111" s="81">
        <f t="shared" si="22"/>
        <v>174</v>
      </c>
      <c r="J111" s="87">
        <v>12</v>
      </c>
      <c r="K111" s="9">
        <v>29</v>
      </c>
      <c r="L111" s="9">
        <v>0</v>
      </c>
      <c r="M111" s="88">
        <f t="shared" si="23"/>
        <v>41</v>
      </c>
    </row>
    <row r="112" spans="2:13" x14ac:dyDescent="0.35">
      <c r="B112" s="98">
        <v>1080700421</v>
      </c>
      <c r="C112" s="3" t="s">
        <v>79</v>
      </c>
      <c r="D112" s="5"/>
      <c r="E112" s="99" t="s">
        <v>105</v>
      </c>
      <c r="F112" s="80">
        <v>192</v>
      </c>
      <c r="G112" s="5">
        <v>49</v>
      </c>
      <c r="H112" s="5">
        <v>34</v>
      </c>
      <c r="I112" s="81">
        <f t="shared" si="22"/>
        <v>275</v>
      </c>
      <c r="J112" s="87">
        <v>38</v>
      </c>
      <c r="K112" s="9">
        <v>0</v>
      </c>
      <c r="L112" s="9">
        <v>7</v>
      </c>
      <c r="M112" s="88">
        <f t="shared" si="23"/>
        <v>45</v>
      </c>
    </row>
    <row r="113" spans="2:13" ht="15" thickBot="1" x14ac:dyDescent="0.4">
      <c r="B113" s="100">
        <v>1080700431</v>
      </c>
      <c r="C113" s="101" t="s">
        <v>80</v>
      </c>
      <c r="D113" s="19"/>
      <c r="E113" s="102" t="s">
        <v>105</v>
      </c>
      <c r="F113" s="82">
        <v>138</v>
      </c>
      <c r="G113" s="19">
        <v>46</v>
      </c>
      <c r="H113" s="19">
        <v>32</v>
      </c>
      <c r="I113" s="83">
        <f t="shared" si="22"/>
        <v>216</v>
      </c>
      <c r="J113" s="89">
        <v>31</v>
      </c>
      <c r="K113" s="90">
        <v>0</v>
      </c>
      <c r="L113" s="90">
        <v>6</v>
      </c>
      <c r="M113" s="92">
        <f t="shared" si="23"/>
        <v>37</v>
      </c>
    </row>
    <row r="114" spans="2:13" ht="15" thickBot="1" x14ac:dyDescent="0.4">
      <c r="B114" s="211" t="s">
        <v>198</v>
      </c>
      <c r="C114" s="185"/>
      <c r="D114" s="185"/>
      <c r="E114" s="212"/>
      <c r="F114" s="184"/>
      <c r="G114" s="185"/>
      <c r="H114" s="185"/>
      <c r="I114" s="185"/>
      <c r="J114" s="185"/>
      <c r="K114" s="185"/>
      <c r="L114" s="185"/>
      <c r="M114" s="186"/>
    </row>
    <row r="115" spans="2:13" x14ac:dyDescent="0.35">
      <c r="B115" s="93">
        <v>1080700434</v>
      </c>
      <c r="C115" s="94" t="s">
        <v>81</v>
      </c>
      <c r="D115" s="78"/>
      <c r="E115" s="95" t="s">
        <v>105</v>
      </c>
      <c r="F115" s="77">
        <v>9</v>
      </c>
      <c r="G115" s="78">
        <v>0</v>
      </c>
      <c r="H115" s="78">
        <v>151</v>
      </c>
      <c r="I115" s="79">
        <f>SUM(F115:H115)</f>
        <v>160</v>
      </c>
      <c r="J115" s="84">
        <v>9</v>
      </c>
      <c r="K115" s="17">
        <v>0</v>
      </c>
      <c r="L115" s="17">
        <v>16</v>
      </c>
      <c r="M115" s="86">
        <f>SUM(J115:L115)</f>
        <v>25</v>
      </c>
    </row>
    <row r="116" spans="2:13" x14ac:dyDescent="0.35">
      <c r="B116" s="98">
        <v>1080800003</v>
      </c>
      <c r="C116" s="3" t="s">
        <v>96</v>
      </c>
      <c r="D116" s="5"/>
      <c r="E116" s="99" t="s">
        <v>105</v>
      </c>
      <c r="F116" s="80">
        <v>3</v>
      </c>
      <c r="G116" s="5">
        <v>0</v>
      </c>
      <c r="H116" s="5">
        <v>0</v>
      </c>
      <c r="I116" s="81">
        <f>SUM(F116:H116)</f>
        <v>3</v>
      </c>
      <c r="J116" s="87">
        <v>0</v>
      </c>
      <c r="K116" s="9">
        <v>0</v>
      </c>
      <c r="L116" s="9">
        <v>0</v>
      </c>
      <c r="M116" s="88">
        <f>SUM(J116:L116)</f>
        <v>0</v>
      </c>
    </row>
    <row r="117" spans="2:13" x14ac:dyDescent="0.35">
      <c r="B117" s="98">
        <v>1080800004</v>
      </c>
      <c r="C117" s="3" t="s">
        <v>97</v>
      </c>
      <c r="D117" s="5"/>
      <c r="E117" s="99" t="s">
        <v>105</v>
      </c>
      <c r="F117" s="80">
        <v>11</v>
      </c>
      <c r="G117" s="5">
        <v>0</v>
      </c>
      <c r="H117" s="5">
        <v>0</v>
      </c>
      <c r="I117" s="81">
        <f>SUM(F117:H117)</f>
        <v>11</v>
      </c>
      <c r="J117" s="87">
        <v>0</v>
      </c>
      <c r="K117" s="9">
        <v>0</v>
      </c>
      <c r="L117" s="9">
        <v>0</v>
      </c>
      <c r="M117" s="88">
        <f>SUM(J117:L117)</f>
        <v>0</v>
      </c>
    </row>
    <row r="118" spans="2:13" ht="15" thickBot="1" x14ac:dyDescent="0.4">
      <c r="B118" s="100">
        <v>1080800005</v>
      </c>
      <c r="C118" s="101" t="s">
        <v>98</v>
      </c>
      <c r="D118" s="19"/>
      <c r="E118" s="102" t="s">
        <v>105</v>
      </c>
      <c r="F118" s="82">
        <v>12</v>
      </c>
      <c r="G118" s="19">
        <v>0</v>
      </c>
      <c r="H118" s="19">
        <v>0</v>
      </c>
      <c r="I118" s="83">
        <f>SUM(F118:H118)</f>
        <v>12</v>
      </c>
      <c r="J118" s="89">
        <v>0</v>
      </c>
      <c r="K118" s="90">
        <v>0</v>
      </c>
      <c r="L118" s="90">
        <v>0</v>
      </c>
      <c r="M118" s="92">
        <f>SUM(J118:L118)</f>
        <v>0</v>
      </c>
    </row>
    <row r="119" spans="2:13" ht="15" thickBot="1" x14ac:dyDescent="0.4">
      <c r="B119" s="15"/>
      <c r="C119" s="15"/>
      <c r="D119" s="13"/>
      <c r="E119" s="13"/>
      <c r="F119" s="13"/>
      <c r="G119" s="13"/>
      <c r="H119" s="13"/>
      <c r="I119" s="14"/>
      <c r="J119" s="13"/>
      <c r="K119" s="13"/>
      <c r="L119" s="13"/>
      <c r="M119" s="14"/>
    </row>
    <row r="120" spans="2:13" ht="15" thickBot="1" x14ac:dyDescent="0.4">
      <c r="B120" s="15"/>
      <c r="C120" s="15"/>
      <c r="D120" s="13"/>
      <c r="E120" s="208" t="s">
        <v>121</v>
      </c>
      <c r="F120" s="209"/>
      <c r="G120" s="209"/>
      <c r="H120" s="209"/>
      <c r="I120" s="209"/>
      <c r="J120" s="209"/>
      <c r="K120" s="209"/>
      <c r="L120" s="209"/>
      <c r="M120" s="210"/>
    </row>
    <row r="121" spans="2:13" x14ac:dyDescent="0.35">
      <c r="B121" s="15"/>
      <c r="C121" s="7" t="s">
        <v>114</v>
      </c>
      <c r="D121" s="8"/>
      <c r="E121" s="107" t="s">
        <v>119</v>
      </c>
      <c r="F121" s="77">
        <f t="shared" ref="F121:M121" si="24">SUM(F12:F42)</f>
        <v>66711</v>
      </c>
      <c r="G121" s="78">
        <f t="shared" si="24"/>
        <v>19688</v>
      </c>
      <c r="H121" s="78">
        <f t="shared" si="24"/>
        <v>29732</v>
      </c>
      <c r="I121" s="111">
        <f t="shared" si="24"/>
        <v>116131</v>
      </c>
      <c r="J121" s="110">
        <f t="shared" si="24"/>
        <v>1643</v>
      </c>
      <c r="K121" s="78">
        <f t="shared" si="24"/>
        <v>1415</v>
      </c>
      <c r="L121" s="78">
        <f t="shared" si="24"/>
        <v>1382</v>
      </c>
      <c r="M121" s="104">
        <f t="shared" si="24"/>
        <v>4440</v>
      </c>
    </row>
    <row r="122" spans="2:13" x14ac:dyDescent="0.35">
      <c r="B122" s="15"/>
      <c r="C122" s="7" t="s">
        <v>113</v>
      </c>
      <c r="D122" s="8"/>
      <c r="E122" s="108" t="s">
        <v>105</v>
      </c>
      <c r="F122" s="87">
        <f>SUM(F44:F49)</f>
        <v>98</v>
      </c>
      <c r="G122" s="9">
        <f>SUM(G44:G49)</f>
        <v>195</v>
      </c>
      <c r="H122" s="9">
        <f>SUM(H44:H49)</f>
        <v>474</v>
      </c>
      <c r="I122" s="112">
        <f>SUM(I44:I52)</f>
        <v>1830</v>
      </c>
      <c r="J122" s="76">
        <f>SUM(J44:J49)</f>
        <v>117</v>
      </c>
      <c r="K122" s="9">
        <f>SUM(K44:K49)</f>
        <v>6</v>
      </c>
      <c r="L122" s="9">
        <f>SUM(L44:L49)</f>
        <v>18</v>
      </c>
      <c r="M122" s="105">
        <f>SUM(M44:M52)</f>
        <v>324</v>
      </c>
    </row>
    <row r="123" spans="2:13" x14ac:dyDescent="0.35">
      <c r="B123" s="15"/>
      <c r="C123" s="7" t="s">
        <v>115</v>
      </c>
      <c r="D123" s="8"/>
      <c r="E123" s="108" t="s">
        <v>105</v>
      </c>
      <c r="F123" s="80">
        <f>SUM(F54:F70)</f>
        <v>5193</v>
      </c>
      <c r="G123" s="5">
        <f>SUM(G54:G70)</f>
        <v>1450</v>
      </c>
      <c r="H123" s="5">
        <f>SUM(H54:H70)</f>
        <v>4334</v>
      </c>
      <c r="I123" s="112">
        <f>SUM(I54:I71)</f>
        <v>11243</v>
      </c>
      <c r="J123" s="16">
        <f>SUM(J54:J70)</f>
        <v>1430</v>
      </c>
      <c r="K123" s="5">
        <f>SUM(K54:K70)</f>
        <v>164</v>
      </c>
      <c r="L123" s="5">
        <f>SUM(L54:L70)</f>
        <v>432</v>
      </c>
      <c r="M123" s="105">
        <f>SUM(M54:M71)</f>
        <v>2091</v>
      </c>
    </row>
    <row r="124" spans="2:13" x14ac:dyDescent="0.35">
      <c r="B124" s="15"/>
      <c r="C124" s="7" t="s">
        <v>116</v>
      </c>
      <c r="D124" s="8"/>
      <c r="E124" s="108" t="s">
        <v>105</v>
      </c>
      <c r="F124" s="80">
        <f t="shared" ref="F124:M124" si="25">SUM(F73:F90)</f>
        <v>7001</v>
      </c>
      <c r="G124" s="5">
        <f t="shared" si="25"/>
        <v>1862</v>
      </c>
      <c r="H124" s="5">
        <f t="shared" si="25"/>
        <v>3206</v>
      </c>
      <c r="I124" s="112">
        <f t="shared" si="25"/>
        <v>12069</v>
      </c>
      <c r="J124" s="16">
        <f t="shared" si="25"/>
        <v>3859</v>
      </c>
      <c r="K124" s="5">
        <f t="shared" si="25"/>
        <v>2391</v>
      </c>
      <c r="L124" s="5">
        <f t="shared" si="25"/>
        <v>2403</v>
      </c>
      <c r="M124" s="105">
        <f t="shared" si="25"/>
        <v>8653</v>
      </c>
    </row>
    <row r="125" spans="2:13" x14ac:dyDescent="0.35">
      <c r="B125" s="15"/>
      <c r="C125" s="7" t="s">
        <v>117</v>
      </c>
      <c r="D125" s="8"/>
      <c r="E125" s="108" t="s">
        <v>105</v>
      </c>
      <c r="F125" s="80">
        <f t="shared" ref="F125:L125" si="26">SUM(F92:F98)</f>
        <v>2117</v>
      </c>
      <c r="G125" s="5">
        <f t="shared" si="26"/>
        <v>0</v>
      </c>
      <c r="H125" s="5">
        <f t="shared" si="26"/>
        <v>828</v>
      </c>
      <c r="I125" s="112">
        <f>SUM(I92:I98)</f>
        <v>2945</v>
      </c>
      <c r="J125" s="16">
        <f t="shared" si="26"/>
        <v>322</v>
      </c>
      <c r="K125" s="5">
        <f t="shared" si="26"/>
        <v>0</v>
      </c>
      <c r="L125" s="5">
        <f t="shared" si="26"/>
        <v>37</v>
      </c>
      <c r="M125" s="105">
        <f>SUM(M92:M98)</f>
        <v>359</v>
      </c>
    </row>
    <row r="126" spans="2:13" x14ac:dyDescent="0.35">
      <c r="B126" s="15"/>
      <c r="C126" s="7" t="s">
        <v>199</v>
      </c>
      <c r="D126" s="8"/>
      <c r="E126" s="108" t="s">
        <v>105</v>
      </c>
      <c r="F126" s="80">
        <f>SUM(F100:F106)</f>
        <v>1170</v>
      </c>
      <c r="G126" s="5">
        <f>SUM(G100:G106)</f>
        <v>366</v>
      </c>
      <c r="H126" s="5">
        <f t="shared" ref="H126:L126" si="27">SUM(H100:H106)</f>
        <v>257</v>
      </c>
      <c r="I126" s="112">
        <f>SUM(I100:I106)</f>
        <v>1793</v>
      </c>
      <c r="J126" s="16">
        <f t="shared" si="27"/>
        <v>170</v>
      </c>
      <c r="K126" s="5">
        <f t="shared" si="27"/>
        <v>55</v>
      </c>
      <c r="L126" s="5">
        <f t="shared" si="27"/>
        <v>252</v>
      </c>
      <c r="M126" s="105">
        <f>SUM(M100:M106)</f>
        <v>477</v>
      </c>
    </row>
    <row r="127" spans="2:13" x14ac:dyDescent="0.35">
      <c r="B127" s="15"/>
      <c r="C127" s="7" t="s">
        <v>112</v>
      </c>
      <c r="D127" s="8"/>
      <c r="E127" s="108" t="s">
        <v>105</v>
      </c>
      <c r="F127" s="80">
        <f>SUM(F108:F115)</f>
        <v>528</v>
      </c>
      <c r="G127" s="5">
        <f>SUM(G108:G115)</f>
        <v>456</v>
      </c>
      <c r="H127" s="5">
        <f>SUM(H108:H115)</f>
        <v>542</v>
      </c>
      <c r="I127" s="112">
        <f>SUM(I108:I113)</f>
        <v>1366</v>
      </c>
      <c r="J127" s="16">
        <f>SUM(J108:J115)</f>
        <v>115</v>
      </c>
      <c r="K127" s="5">
        <f>SUM(K108:K115)</f>
        <v>69</v>
      </c>
      <c r="L127" s="5">
        <f>SUM(L108:L115)</f>
        <v>46</v>
      </c>
      <c r="M127" s="105">
        <f>SUM(M108:M113)</f>
        <v>205</v>
      </c>
    </row>
    <row r="128" spans="2:13" ht="15" thickBot="1" x14ac:dyDescent="0.4">
      <c r="B128" s="15"/>
      <c r="C128" s="7" t="s">
        <v>111</v>
      </c>
      <c r="D128" s="8"/>
      <c r="E128" s="109" t="s">
        <v>105</v>
      </c>
      <c r="F128" s="82">
        <f>SUM(F116:F118)</f>
        <v>26</v>
      </c>
      <c r="G128" s="19">
        <f>SUM(G116:G118)</f>
        <v>0</v>
      </c>
      <c r="H128" s="19">
        <f>SUM(H116:H118)</f>
        <v>0</v>
      </c>
      <c r="I128" s="113">
        <f>SUM(I115:I118)</f>
        <v>186</v>
      </c>
      <c r="J128" s="18">
        <f>SUM(J116:J118)</f>
        <v>0</v>
      </c>
      <c r="K128" s="19">
        <f>SUM(K116:K118)</f>
        <v>0</v>
      </c>
      <c r="L128" s="19">
        <f>SUM(L116:L118)</f>
        <v>0</v>
      </c>
      <c r="M128" s="106">
        <f>SUM(M115:M118)</f>
        <v>25</v>
      </c>
    </row>
  </sheetData>
  <mergeCells count="26">
    <mergeCell ref="E120:M120"/>
    <mergeCell ref="B43:E43"/>
    <mergeCell ref="B53:E53"/>
    <mergeCell ref="B114:E114"/>
    <mergeCell ref="B107:E107"/>
    <mergeCell ref="B91:E91"/>
    <mergeCell ref="B72:E72"/>
    <mergeCell ref="B99:E99"/>
    <mergeCell ref="F99:M99"/>
    <mergeCell ref="F107:M107"/>
    <mergeCell ref="B2:M2"/>
    <mergeCell ref="B4:M4"/>
    <mergeCell ref="B5:M5"/>
    <mergeCell ref="B6:M6"/>
    <mergeCell ref="F9:I9"/>
    <mergeCell ref="J9:M9"/>
    <mergeCell ref="F8:M8"/>
    <mergeCell ref="O10:R10"/>
    <mergeCell ref="T10:W10"/>
    <mergeCell ref="B11:E11"/>
    <mergeCell ref="F114:M114"/>
    <mergeCell ref="F11:M11"/>
    <mergeCell ref="F43:M43"/>
    <mergeCell ref="F53:M53"/>
    <mergeCell ref="F72:M72"/>
    <mergeCell ref="F91:M9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4"/>
  <sheetViews>
    <sheetView workbookViewId="0">
      <pane ySplit="4" topLeftCell="A5" activePane="bottomLeft" state="frozen"/>
      <selection pane="bottomLeft" activeCell="K15" sqref="K15"/>
    </sheetView>
  </sheetViews>
  <sheetFormatPr defaultColWidth="10" defaultRowHeight="14.5" x14ac:dyDescent="0.35"/>
  <cols>
    <col min="1" max="1" width="10" style="129"/>
    <col min="2" max="2" width="23.6328125" style="129" customWidth="1"/>
    <col min="3" max="4" width="5.6328125" style="130" customWidth="1"/>
    <col min="5" max="5" width="13.6328125" style="130" customWidth="1"/>
    <col min="6" max="16384" width="10" style="129"/>
  </cols>
  <sheetData>
    <row r="1" spans="2:9" ht="15" thickBot="1" x14ac:dyDescent="0.4"/>
    <row r="2" spans="2:9" ht="21.5" thickBot="1" x14ac:dyDescent="0.4">
      <c r="B2" s="213" t="s">
        <v>259</v>
      </c>
      <c r="C2" s="214"/>
      <c r="D2" s="214"/>
      <c r="E2" s="215"/>
      <c r="I2" s="131"/>
    </row>
    <row r="3" spans="2:9" ht="17.149999999999999" customHeight="1" thickBot="1" x14ac:dyDescent="0.4"/>
    <row r="4" spans="2:9" ht="15" thickBot="1" x14ac:dyDescent="0.4">
      <c r="B4" s="154" t="s">
        <v>132</v>
      </c>
      <c r="C4" s="155" t="s">
        <v>101</v>
      </c>
      <c r="D4" s="155" t="s">
        <v>99</v>
      </c>
      <c r="E4" s="156" t="s">
        <v>252</v>
      </c>
    </row>
    <row r="5" spans="2:9" ht="15" customHeight="1" x14ac:dyDescent="0.35">
      <c r="B5" s="217" t="s">
        <v>238</v>
      </c>
      <c r="C5" s="217"/>
      <c r="D5" s="217"/>
      <c r="E5" s="217"/>
    </row>
    <row r="6" spans="2:9" ht="15" customHeight="1" x14ac:dyDescent="0.35">
      <c r="B6" s="132" t="s">
        <v>236</v>
      </c>
      <c r="C6" s="133">
        <v>6.6666666666666696</v>
      </c>
      <c r="D6" s="9">
        <v>0</v>
      </c>
      <c r="E6" s="138">
        <f>C6+D6</f>
        <v>6.6666666666666696</v>
      </c>
    </row>
    <row r="7" spans="2:9" ht="15" customHeight="1" x14ac:dyDescent="0.35">
      <c r="B7" s="132" t="s">
        <v>237</v>
      </c>
      <c r="C7" s="133">
        <v>7.5833333333333304</v>
      </c>
      <c r="D7" s="9">
        <v>0</v>
      </c>
      <c r="E7" s="138">
        <f>C7+D7</f>
        <v>7.5833333333333304</v>
      </c>
    </row>
    <row r="8" spans="2:9" ht="15" customHeight="1" x14ac:dyDescent="0.35">
      <c r="B8" s="140" t="s">
        <v>253</v>
      </c>
      <c r="C8" s="141">
        <f>SUM(C6:C7)</f>
        <v>14.25</v>
      </c>
      <c r="D8" s="141">
        <f>SUM(D6:D7)</f>
        <v>0</v>
      </c>
      <c r="E8" s="142">
        <f>SUM(E6:E7)</f>
        <v>14.25</v>
      </c>
    </row>
    <row r="9" spans="2:9" ht="15" customHeight="1" x14ac:dyDescent="0.35">
      <c r="B9" s="216" t="s">
        <v>240</v>
      </c>
      <c r="C9" s="216"/>
      <c r="D9" s="216"/>
      <c r="E9" s="216"/>
    </row>
    <row r="10" spans="2:9" ht="15" customHeight="1" x14ac:dyDescent="0.35">
      <c r="B10" s="132" t="s">
        <v>239</v>
      </c>
      <c r="C10" s="133">
        <v>11.6666666666667</v>
      </c>
      <c r="D10" s="9">
        <v>0</v>
      </c>
      <c r="E10" s="138">
        <f>C10+D10</f>
        <v>11.6666666666667</v>
      </c>
    </row>
    <row r="11" spans="2:9" ht="15" customHeight="1" x14ac:dyDescent="0.35">
      <c r="B11" s="140" t="s">
        <v>253</v>
      </c>
      <c r="C11" s="141">
        <f>SUM(C10)</f>
        <v>11.6666666666667</v>
      </c>
      <c r="D11" s="141">
        <f>SUM(D10)</f>
        <v>0</v>
      </c>
      <c r="E11" s="142">
        <f>SUM(E10)</f>
        <v>11.6666666666667</v>
      </c>
    </row>
    <row r="12" spans="2:9" ht="15" customHeight="1" x14ac:dyDescent="0.35">
      <c r="B12" s="216" t="s">
        <v>245</v>
      </c>
      <c r="C12" s="216"/>
      <c r="D12" s="216"/>
      <c r="E12" s="216"/>
    </row>
    <row r="13" spans="2:9" ht="15" customHeight="1" x14ac:dyDescent="0.35">
      <c r="B13" s="132" t="s">
        <v>241</v>
      </c>
      <c r="C13" s="133">
        <v>8.1666666666666696</v>
      </c>
      <c r="D13" s="9">
        <v>0</v>
      </c>
      <c r="E13" s="138">
        <f>C13+D13</f>
        <v>8.1666666666666696</v>
      </c>
    </row>
    <row r="14" spans="2:9" ht="15" customHeight="1" x14ac:dyDescent="0.35">
      <c r="B14" s="132" t="s">
        <v>242</v>
      </c>
      <c r="C14" s="133">
        <v>13</v>
      </c>
      <c r="D14" s="9">
        <v>0</v>
      </c>
      <c r="E14" s="138">
        <f>C14+D14</f>
        <v>13</v>
      </c>
    </row>
    <row r="15" spans="2:9" ht="15" customHeight="1" x14ac:dyDescent="0.35">
      <c r="B15" s="132" t="s">
        <v>243</v>
      </c>
      <c r="C15" s="133">
        <v>2.4166666666666701</v>
      </c>
      <c r="D15" s="9">
        <v>0</v>
      </c>
      <c r="E15" s="138">
        <f>C15+D15</f>
        <v>2.4166666666666701</v>
      </c>
    </row>
    <row r="16" spans="2:9" ht="15" customHeight="1" x14ac:dyDescent="0.35">
      <c r="B16" s="132" t="s">
        <v>244</v>
      </c>
      <c r="C16" s="133">
        <v>5.5</v>
      </c>
      <c r="D16" s="9">
        <v>0</v>
      </c>
      <c r="E16" s="138">
        <f>C16+D16</f>
        <v>5.5</v>
      </c>
    </row>
    <row r="17" spans="2:5" ht="15" customHeight="1" x14ac:dyDescent="0.35">
      <c r="B17" s="140" t="s">
        <v>253</v>
      </c>
      <c r="C17" s="141">
        <f>SUM(C13:C16)</f>
        <v>29.083333333333343</v>
      </c>
      <c r="D17" s="141">
        <f>SUM(D13:D16)</f>
        <v>0</v>
      </c>
      <c r="E17" s="142">
        <f>SUM(E13:E16)</f>
        <v>29.083333333333343</v>
      </c>
    </row>
    <row r="18" spans="2:5" ht="15" customHeight="1" x14ac:dyDescent="0.35">
      <c r="B18" s="216" t="s">
        <v>220</v>
      </c>
      <c r="C18" s="216"/>
      <c r="D18" s="216"/>
      <c r="E18" s="216"/>
    </row>
    <row r="19" spans="2:5" ht="15" customHeight="1" x14ac:dyDescent="0.35">
      <c r="B19" s="132" t="s">
        <v>205</v>
      </c>
      <c r="C19" s="133">
        <v>153.041666666667</v>
      </c>
      <c r="D19" s="133">
        <v>130.541666666667</v>
      </c>
      <c r="E19" s="138">
        <f t="shared" ref="E19:E39" si="0">C19+D19</f>
        <v>283.583333333334</v>
      </c>
    </row>
    <row r="20" spans="2:5" ht="15" customHeight="1" x14ac:dyDescent="0.35">
      <c r="B20" s="132" t="s">
        <v>246</v>
      </c>
      <c r="C20" s="139">
        <v>0.95833333333333304</v>
      </c>
      <c r="D20" s="9">
        <v>0</v>
      </c>
      <c r="E20" s="138">
        <f t="shared" si="0"/>
        <v>0.95833333333333304</v>
      </c>
    </row>
    <row r="21" spans="2:5" ht="15" customHeight="1" x14ac:dyDescent="0.35">
      <c r="B21" s="132" t="s">
        <v>247</v>
      </c>
      <c r="C21" s="139">
        <v>15.625</v>
      </c>
      <c r="D21" s="9">
        <v>0</v>
      </c>
      <c r="E21" s="138">
        <f t="shared" si="0"/>
        <v>15.625</v>
      </c>
    </row>
    <row r="22" spans="2:5" ht="15" customHeight="1" x14ac:dyDescent="0.35">
      <c r="B22" s="132" t="s">
        <v>206</v>
      </c>
      <c r="C22" s="139">
        <v>132.541666666667</v>
      </c>
      <c r="D22" s="139">
        <v>42.25</v>
      </c>
      <c r="E22" s="138">
        <f t="shared" si="0"/>
        <v>174.791666666667</v>
      </c>
    </row>
    <row r="23" spans="2:5" ht="15" customHeight="1" x14ac:dyDescent="0.35">
      <c r="B23" s="132" t="s">
        <v>207</v>
      </c>
      <c r="C23" s="139">
        <v>22.2083333333333</v>
      </c>
      <c r="D23" s="139">
        <v>30.25</v>
      </c>
      <c r="E23" s="138">
        <f t="shared" si="0"/>
        <v>52.4583333333333</v>
      </c>
    </row>
    <row r="24" spans="2:5" ht="15" customHeight="1" x14ac:dyDescent="0.35">
      <c r="B24" s="132" t="s">
        <v>208</v>
      </c>
      <c r="C24" s="9">
        <v>0</v>
      </c>
      <c r="D24" s="139">
        <v>1</v>
      </c>
      <c r="E24" s="138">
        <f t="shared" si="0"/>
        <v>1</v>
      </c>
    </row>
    <row r="25" spans="2:5" ht="15" customHeight="1" x14ac:dyDescent="0.35">
      <c r="B25" s="132" t="s">
        <v>248</v>
      </c>
      <c r="C25" s="139">
        <v>47.75</v>
      </c>
      <c r="D25" s="9">
        <v>0</v>
      </c>
      <c r="E25" s="138">
        <f t="shared" si="0"/>
        <v>47.75</v>
      </c>
    </row>
    <row r="26" spans="2:5" ht="15" customHeight="1" x14ac:dyDescent="0.35">
      <c r="B26" s="132" t="s">
        <v>249</v>
      </c>
      <c r="C26" s="139">
        <v>61.5416666666667</v>
      </c>
      <c r="D26" s="9">
        <v>0</v>
      </c>
      <c r="E26" s="138">
        <f t="shared" si="0"/>
        <v>61.5416666666667</v>
      </c>
    </row>
    <row r="27" spans="2:5" ht="15" customHeight="1" x14ac:dyDescent="0.35">
      <c r="B27" s="132" t="s">
        <v>250</v>
      </c>
      <c r="C27" s="139">
        <v>11.9583333333333</v>
      </c>
      <c r="D27" s="9">
        <v>0</v>
      </c>
      <c r="E27" s="138">
        <f t="shared" si="0"/>
        <v>11.9583333333333</v>
      </c>
    </row>
    <row r="28" spans="2:5" ht="15" customHeight="1" x14ac:dyDescent="0.35">
      <c r="B28" s="132" t="s">
        <v>209</v>
      </c>
      <c r="C28" s="139">
        <v>268.33333333333297</v>
      </c>
      <c r="D28" s="139">
        <v>133.541666666667</v>
      </c>
      <c r="E28" s="138">
        <f t="shared" si="0"/>
        <v>401.875</v>
      </c>
    </row>
    <row r="29" spans="2:5" ht="15" customHeight="1" x14ac:dyDescent="0.35">
      <c r="B29" s="132" t="s">
        <v>210</v>
      </c>
      <c r="C29" s="139">
        <v>15.0833333333333</v>
      </c>
      <c r="D29" s="139">
        <v>2.7083333333333299</v>
      </c>
      <c r="E29" s="138">
        <f t="shared" si="0"/>
        <v>17.791666666666629</v>
      </c>
    </row>
    <row r="30" spans="2:5" ht="15" customHeight="1" x14ac:dyDescent="0.35">
      <c r="B30" s="132" t="s">
        <v>211</v>
      </c>
      <c r="C30" s="139">
        <v>43.4583333333333</v>
      </c>
      <c r="D30" s="139">
        <v>26.9583333333333</v>
      </c>
      <c r="E30" s="138">
        <f t="shared" si="0"/>
        <v>70.4166666666666</v>
      </c>
    </row>
    <row r="31" spans="2:5" ht="15" customHeight="1" x14ac:dyDescent="0.35">
      <c r="B31" s="132" t="s">
        <v>212</v>
      </c>
      <c r="C31" s="139">
        <v>12.6666666666667</v>
      </c>
      <c r="D31" s="139">
        <v>0</v>
      </c>
      <c r="E31" s="138">
        <f t="shared" si="0"/>
        <v>12.6666666666667</v>
      </c>
    </row>
    <row r="32" spans="2:5" ht="15" customHeight="1" x14ac:dyDescent="0.35">
      <c r="B32" s="132" t="s">
        <v>213</v>
      </c>
      <c r="C32" s="9">
        <v>0</v>
      </c>
      <c r="D32" s="139">
        <v>35.125</v>
      </c>
      <c r="E32" s="138">
        <f t="shared" si="0"/>
        <v>35.125</v>
      </c>
    </row>
    <row r="33" spans="2:5" ht="15" customHeight="1" x14ac:dyDescent="0.35">
      <c r="B33" s="132" t="s">
        <v>214</v>
      </c>
      <c r="C33" s="139">
        <v>359.83333333333297</v>
      </c>
      <c r="D33" s="139">
        <v>224.75</v>
      </c>
      <c r="E33" s="138">
        <f t="shared" si="0"/>
        <v>584.58333333333303</v>
      </c>
    </row>
    <row r="34" spans="2:5" ht="15" customHeight="1" x14ac:dyDescent="0.35">
      <c r="B34" s="132" t="s">
        <v>215</v>
      </c>
      <c r="C34" s="139">
        <v>119.25</v>
      </c>
      <c r="D34" s="139">
        <v>90.4166666666667</v>
      </c>
      <c r="E34" s="138">
        <f t="shared" si="0"/>
        <v>209.66666666666669</v>
      </c>
    </row>
    <row r="35" spans="2:5" ht="15" customHeight="1" x14ac:dyDescent="0.35">
      <c r="B35" s="132" t="s">
        <v>216</v>
      </c>
      <c r="C35" s="9">
        <v>0</v>
      </c>
      <c r="D35" s="139">
        <v>80.9166666666667</v>
      </c>
      <c r="E35" s="138">
        <f t="shared" si="0"/>
        <v>80.9166666666667</v>
      </c>
    </row>
    <row r="36" spans="2:5" ht="15" customHeight="1" x14ac:dyDescent="0.35">
      <c r="B36" s="132" t="s">
        <v>217</v>
      </c>
      <c r="C36" s="139">
        <v>16.2083333333333</v>
      </c>
      <c r="D36" s="139">
        <v>24.2083333333333</v>
      </c>
      <c r="E36" s="138">
        <f t="shared" si="0"/>
        <v>40.4166666666666</v>
      </c>
    </row>
    <row r="37" spans="2:5" ht="15" customHeight="1" x14ac:dyDescent="0.35">
      <c r="B37" s="132" t="s">
        <v>218</v>
      </c>
      <c r="C37" s="139">
        <v>4.1666666666666696</v>
      </c>
      <c r="D37" s="139">
        <v>73.0416666666667</v>
      </c>
      <c r="E37" s="138">
        <f t="shared" si="0"/>
        <v>77.208333333333371</v>
      </c>
    </row>
    <row r="38" spans="2:5" ht="15" customHeight="1" x14ac:dyDescent="0.35">
      <c r="B38" s="132" t="s">
        <v>219</v>
      </c>
      <c r="C38" s="9">
        <v>0</v>
      </c>
      <c r="D38" s="139">
        <v>72.6666666666667</v>
      </c>
      <c r="E38" s="138">
        <f t="shared" si="0"/>
        <v>72.6666666666667</v>
      </c>
    </row>
    <row r="39" spans="2:5" ht="15" customHeight="1" x14ac:dyDescent="0.35">
      <c r="B39" s="132" t="s">
        <v>251</v>
      </c>
      <c r="C39" s="139">
        <v>14</v>
      </c>
      <c r="D39" s="9">
        <v>0</v>
      </c>
      <c r="E39" s="138">
        <f t="shared" si="0"/>
        <v>14</v>
      </c>
    </row>
    <row r="40" spans="2:5" ht="15" customHeight="1" x14ac:dyDescent="0.35">
      <c r="B40" s="140" t="s">
        <v>253</v>
      </c>
      <c r="C40" s="141">
        <f>SUM(C19:C39)</f>
        <v>1298.6249999999998</v>
      </c>
      <c r="D40" s="142">
        <f>SUM(D19:D39)</f>
        <v>968.37500000000091</v>
      </c>
      <c r="E40" s="142">
        <f>SUM(E19:E39)</f>
        <v>2267</v>
      </c>
    </row>
    <row r="41" spans="2:5" ht="15" customHeight="1" x14ac:dyDescent="0.35">
      <c r="B41" s="216" t="s">
        <v>224</v>
      </c>
      <c r="C41" s="216"/>
      <c r="D41" s="216"/>
      <c r="E41" s="216"/>
    </row>
    <row r="42" spans="2:5" ht="15" customHeight="1" x14ac:dyDescent="0.35">
      <c r="B42" s="132" t="s">
        <v>221</v>
      </c>
      <c r="C42" s="133">
        <v>64.2916666666667</v>
      </c>
      <c r="D42" s="133">
        <v>129.041666666667</v>
      </c>
      <c r="E42" s="138">
        <f>C42+D42</f>
        <v>193.33333333333371</v>
      </c>
    </row>
    <row r="43" spans="2:5" ht="15" customHeight="1" x14ac:dyDescent="0.35">
      <c r="B43" s="132" t="s">
        <v>222</v>
      </c>
      <c r="C43" s="133">
        <v>60.8333333333333</v>
      </c>
      <c r="D43" s="133">
        <v>50.125</v>
      </c>
      <c r="E43" s="138">
        <f>C43+D43</f>
        <v>110.9583333333333</v>
      </c>
    </row>
    <row r="44" spans="2:5" ht="15" customHeight="1" x14ac:dyDescent="0.35">
      <c r="B44" s="132" t="s">
        <v>223</v>
      </c>
      <c r="C44" s="9">
        <v>0</v>
      </c>
      <c r="D44" s="133">
        <v>3.0833333333333299</v>
      </c>
      <c r="E44" s="138">
        <f>C44+D44</f>
        <v>3.0833333333333299</v>
      </c>
    </row>
    <row r="45" spans="2:5" ht="15" customHeight="1" x14ac:dyDescent="0.35">
      <c r="B45" s="140" t="s">
        <v>253</v>
      </c>
      <c r="C45" s="142">
        <f>SUM(C42:C44)</f>
        <v>125.125</v>
      </c>
      <c r="D45" s="142">
        <f t="shared" ref="D45:E45" si="1">SUM(D42:D44)</f>
        <v>182.25000000000034</v>
      </c>
      <c r="E45" s="142">
        <f t="shared" si="1"/>
        <v>307.37500000000034</v>
      </c>
    </row>
    <row r="46" spans="2:5" ht="15" customHeight="1" x14ac:dyDescent="0.35">
      <c r="B46" s="216" t="s">
        <v>227</v>
      </c>
      <c r="C46" s="216"/>
      <c r="D46" s="216"/>
      <c r="E46" s="216"/>
    </row>
    <row r="47" spans="2:5" ht="15" customHeight="1" x14ac:dyDescent="0.35">
      <c r="B47" s="132" t="s">
        <v>225</v>
      </c>
      <c r="C47" s="9">
        <v>0</v>
      </c>
      <c r="D47" s="133">
        <v>1.3333333333333299</v>
      </c>
      <c r="E47" s="138">
        <f>C47+D47</f>
        <v>1.3333333333333299</v>
      </c>
    </row>
    <row r="48" spans="2:5" ht="15" customHeight="1" x14ac:dyDescent="0.35">
      <c r="B48" s="132" t="s">
        <v>226</v>
      </c>
      <c r="C48" s="9">
        <v>0</v>
      </c>
      <c r="D48" s="133">
        <v>1.9166666666666701</v>
      </c>
      <c r="E48" s="138">
        <f>C48+D48</f>
        <v>1.9166666666666701</v>
      </c>
    </row>
    <row r="49" spans="2:5" ht="15" customHeight="1" x14ac:dyDescent="0.35">
      <c r="B49" s="143" t="s">
        <v>253</v>
      </c>
      <c r="C49" s="141">
        <f>SUM(C47:C48)</f>
        <v>0</v>
      </c>
      <c r="D49" s="141">
        <f>SUM(D47:D48)</f>
        <v>3.25</v>
      </c>
      <c r="E49" s="141">
        <f>SUM(E47:E48)</f>
        <v>3.25</v>
      </c>
    </row>
    <row r="50" spans="2:5" ht="15" customHeight="1" x14ac:dyDescent="0.35">
      <c r="B50" s="216" t="s">
        <v>232</v>
      </c>
      <c r="C50" s="216"/>
      <c r="D50" s="216"/>
      <c r="E50" s="216"/>
    </row>
    <row r="51" spans="2:5" ht="15" customHeight="1" x14ac:dyDescent="0.35">
      <c r="B51" s="132" t="s">
        <v>228</v>
      </c>
      <c r="C51" s="133">
        <v>16.75</v>
      </c>
      <c r="D51" s="133">
        <v>2.9166666666666701</v>
      </c>
      <c r="E51" s="138">
        <f>C51+D51</f>
        <v>19.666666666666671</v>
      </c>
    </row>
    <row r="52" spans="2:5" ht="15" customHeight="1" x14ac:dyDescent="0.35">
      <c r="B52" s="132" t="s">
        <v>229</v>
      </c>
      <c r="C52" s="9">
        <v>0</v>
      </c>
      <c r="D52" s="133">
        <v>1.4166666666666701</v>
      </c>
      <c r="E52" s="138">
        <f>C52+D52</f>
        <v>1.4166666666666701</v>
      </c>
    </row>
    <row r="53" spans="2:5" ht="15" customHeight="1" x14ac:dyDescent="0.35">
      <c r="B53" s="132" t="s">
        <v>230</v>
      </c>
      <c r="C53" s="9">
        <v>0</v>
      </c>
      <c r="D53" s="133">
        <v>3.0833333333333299</v>
      </c>
      <c r="E53" s="138">
        <f>C53+D53</f>
        <v>3.0833333333333299</v>
      </c>
    </row>
    <row r="54" spans="2:5" ht="15" customHeight="1" x14ac:dyDescent="0.35">
      <c r="B54" s="132" t="s">
        <v>231</v>
      </c>
      <c r="C54" s="9">
        <v>0</v>
      </c>
      <c r="D54" s="133">
        <v>0.66666666666666696</v>
      </c>
      <c r="E54" s="138">
        <f>C54+D54</f>
        <v>0.66666666666666696</v>
      </c>
    </row>
    <row r="55" spans="2:5" ht="15" customHeight="1" x14ac:dyDescent="0.35">
      <c r="B55" s="140" t="s">
        <v>253</v>
      </c>
      <c r="C55" s="142">
        <f>SUM(C51:C54)</f>
        <v>16.75</v>
      </c>
      <c r="D55" s="142">
        <f t="shared" ref="D55:E55" si="2">SUM(D51:D54)</f>
        <v>8.0833333333333357</v>
      </c>
      <c r="E55" s="142">
        <f t="shared" si="2"/>
        <v>24.833333333333339</v>
      </c>
    </row>
    <row r="56" spans="2:5" ht="15" customHeight="1" x14ac:dyDescent="0.35">
      <c r="B56" s="216" t="s">
        <v>235</v>
      </c>
      <c r="C56" s="216"/>
      <c r="D56" s="216"/>
      <c r="E56" s="216"/>
    </row>
    <row r="57" spans="2:5" ht="15" customHeight="1" x14ac:dyDescent="0.35">
      <c r="B57" s="132" t="s">
        <v>233</v>
      </c>
      <c r="C57" s="9">
        <v>0</v>
      </c>
      <c r="D57" s="133">
        <v>84.375</v>
      </c>
      <c r="E57" s="138">
        <f>C57+D57</f>
        <v>84.375</v>
      </c>
    </row>
    <row r="58" spans="2:5" ht="15" customHeight="1" x14ac:dyDescent="0.35">
      <c r="B58" s="132" t="s">
        <v>234</v>
      </c>
      <c r="C58" s="9">
        <v>0</v>
      </c>
      <c r="D58" s="133">
        <v>56.7916666666667</v>
      </c>
      <c r="E58" s="138">
        <f>C58+D58</f>
        <v>56.7916666666667</v>
      </c>
    </row>
    <row r="59" spans="2:5" ht="15" customHeight="1" x14ac:dyDescent="0.35">
      <c r="B59" s="140" t="s">
        <v>253</v>
      </c>
      <c r="C59" s="142">
        <f>SUM(C57:C58)</f>
        <v>0</v>
      </c>
      <c r="D59" s="142">
        <f>SUM(D57:D58)</f>
        <v>141.16666666666669</v>
      </c>
      <c r="E59" s="142">
        <f>SUM(E57:E58)</f>
        <v>141.16666666666669</v>
      </c>
    </row>
    <row r="60" spans="2:5" ht="15" customHeight="1" thickBot="1" x14ac:dyDescent="0.4">
      <c r="B60" s="134"/>
      <c r="C60" s="135"/>
    </row>
    <row r="61" spans="2:5" ht="29.5" thickBot="1" x14ac:dyDescent="0.4">
      <c r="B61" s="134"/>
      <c r="C61" s="159" t="s">
        <v>101</v>
      </c>
      <c r="D61" s="155" t="s">
        <v>99</v>
      </c>
      <c r="E61" s="160" t="s">
        <v>255</v>
      </c>
    </row>
    <row r="62" spans="2:5" ht="15" customHeight="1" thickBot="1" x14ac:dyDescent="0.4">
      <c r="B62" s="161" t="s">
        <v>254</v>
      </c>
      <c r="C62" s="157">
        <f>C8+C11+C17+C40+C45+C49+C55+C59</f>
        <v>1495.4999999999998</v>
      </c>
      <c r="D62" s="157">
        <f>D8+D11+D17+D40+D45+D49+D55+D59</f>
        <v>1303.1250000000014</v>
      </c>
      <c r="E62" s="158">
        <f>E8+E11+E17+E40+E45+E49+E55+E59</f>
        <v>2798.6250000000005</v>
      </c>
    </row>
    <row r="63" spans="2:5" ht="15" customHeight="1" x14ac:dyDescent="0.35">
      <c r="B63" s="134"/>
      <c r="C63" s="135"/>
    </row>
    <row r="64" spans="2:5" ht="15" customHeight="1" x14ac:dyDescent="0.35">
      <c r="B64" s="136"/>
      <c r="C64" s="137"/>
    </row>
  </sheetData>
  <sortState ref="B8:E62">
    <sortCondition ref="B8:B62"/>
  </sortState>
  <mergeCells count="9">
    <mergeCell ref="B2:E2"/>
    <mergeCell ref="B50:E50"/>
    <mergeCell ref="B56:E56"/>
    <mergeCell ref="B5:E5"/>
    <mergeCell ref="B9:E9"/>
    <mergeCell ref="B12:E12"/>
    <mergeCell ref="B18:E18"/>
    <mergeCell ref="B41:E41"/>
    <mergeCell ref="B46:E4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8"/>
  <sheetViews>
    <sheetView workbookViewId="0">
      <selection activeCell="K23" sqref="K23"/>
    </sheetView>
  </sheetViews>
  <sheetFormatPr defaultColWidth="11.90625" defaultRowHeight="14.5" x14ac:dyDescent="0.35"/>
  <cols>
    <col min="2" max="2" width="60.90625" bestFit="1" customWidth="1"/>
    <col min="3" max="3" width="9.90625" bestFit="1" customWidth="1"/>
  </cols>
  <sheetData>
    <row r="1" spans="2:3" ht="15" thickBot="1" x14ac:dyDescent="0.4"/>
    <row r="2" spans="2:3" ht="21.5" thickBot="1" x14ac:dyDescent="0.55000000000000004">
      <c r="B2" s="41" t="s">
        <v>171</v>
      </c>
      <c r="C2" s="42"/>
    </row>
    <row r="3" spans="2:3" x14ac:dyDescent="0.35">
      <c r="B3" s="40"/>
    </row>
    <row r="4" spans="2:3" ht="15" thickBot="1" x14ac:dyDescent="0.4">
      <c r="B4" s="43" t="s">
        <v>148</v>
      </c>
    </row>
    <row r="5" spans="2:3" ht="15" thickBot="1" x14ac:dyDescent="0.4">
      <c r="B5" s="45" t="s">
        <v>149</v>
      </c>
      <c r="C5" s="46" t="s">
        <v>150</v>
      </c>
    </row>
    <row r="6" spans="2:3" x14ac:dyDescent="0.35">
      <c r="B6" s="121" t="s">
        <v>151</v>
      </c>
      <c r="C6" s="122">
        <v>6</v>
      </c>
    </row>
    <row r="7" spans="2:3" x14ac:dyDescent="0.35">
      <c r="B7" s="123" t="s">
        <v>152</v>
      </c>
      <c r="C7" s="124">
        <v>4</v>
      </c>
    </row>
    <row r="8" spans="2:3" x14ac:dyDescent="0.35">
      <c r="B8" s="123" t="s">
        <v>153</v>
      </c>
      <c r="C8" s="124">
        <v>5</v>
      </c>
    </row>
    <row r="9" spans="2:3" x14ac:dyDescent="0.35">
      <c r="B9" s="123" t="s">
        <v>154</v>
      </c>
      <c r="C9" s="124">
        <v>5</v>
      </c>
    </row>
    <row r="10" spans="2:3" x14ac:dyDescent="0.35">
      <c r="B10" s="123" t="s">
        <v>155</v>
      </c>
      <c r="C10" s="124">
        <v>3</v>
      </c>
    </row>
    <row r="11" spans="2:3" x14ac:dyDescent="0.35">
      <c r="B11" s="123" t="s">
        <v>156</v>
      </c>
      <c r="C11" s="124">
        <v>14</v>
      </c>
    </row>
    <row r="12" spans="2:3" x14ac:dyDescent="0.35">
      <c r="B12" s="123" t="s">
        <v>157</v>
      </c>
      <c r="C12" s="124">
        <v>10</v>
      </c>
    </row>
    <row r="13" spans="2:3" x14ac:dyDescent="0.35">
      <c r="B13" s="123" t="s">
        <v>158</v>
      </c>
      <c r="C13" s="124">
        <v>4</v>
      </c>
    </row>
    <row r="14" spans="2:3" x14ac:dyDescent="0.35">
      <c r="B14" s="123" t="s">
        <v>159</v>
      </c>
      <c r="C14" s="124">
        <v>4</v>
      </c>
    </row>
    <row r="15" spans="2:3" x14ac:dyDescent="0.35">
      <c r="B15" s="123" t="s">
        <v>160</v>
      </c>
      <c r="C15" s="124">
        <v>18</v>
      </c>
    </row>
    <row r="16" spans="2:3" x14ac:dyDescent="0.35">
      <c r="B16" s="123" t="s">
        <v>161</v>
      </c>
      <c r="C16" s="124">
        <v>3</v>
      </c>
    </row>
    <row r="17" spans="2:3" x14ac:dyDescent="0.35">
      <c r="B17" s="123" t="s">
        <v>162</v>
      </c>
      <c r="C17" s="124">
        <v>1</v>
      </c>
    </row>
    <row r="18" spans="2:3" x14ac:dyDescent="0.35">
      <c r="B18" s="123" t="s">
        <v>163</v>
      </c>
      <c r="C18" s="124">
        <v>8</v>
      </c>
    </row>
    <row r="19" spans="2:3" x14ac:dyDescent="0.35">
      <c r="B19" s="123" t="s">
        <v>164</v>
      </c>
      <c r="C19" s="124">
        <v>21</v>
      </c>
    </row>
    <row r="20" spans="2:3" x14ac:dyDescent="0.35">
      <c r="B20" s="123" t="s">
        <v>165</v>
      </c>
      <c r="C20" s="124">
        <v>33</v>
      </c>
    </row>
    <row r="21" spans="2:3" ht="29" x14ac:dyDescent="0.35">
      <c r="B21" s="123" t="s">
        <v>204</v>
      </c>
      <c r="C21" s="124">
        <v>8</v>
      </c>
    </row>
    <row r="22" spans="2:3" ht="29" x14ac:dyDescent="0.35">
      <c r="B22" s="123" t="s">
        <v>201</v>
      </c>
      <c r="C22" s="124">
        <v>6</v>
      </c>
    </row>
    <row r="23" spans="2:3" ht="29" x14ac:dyDescent="0.35">
      <c r="B23" s="123" t="s">
        <v>202</v>
      </c>
      <c r="C23" s="124">
        <v>23</v>
      </c>
    </row>
    <row r="24" spans="2:3" x14ac:dyDescent="0.35">
      <c r="B24" s="123" t="s">
        <v>166</v>
      </c>
      <c r="C24" s="124">
        <v>19</v>
      </c>
    </row>
    <row r="25" spans="2:3" x14ac:dyDescent="0.35">
      <c r="B25" s="123" t="s">
        <v>167</v>
      </c>
      <c r="C25" s="124">
        <v>29</v>
      </c>
    </row>
    <row r="26" spans="2:3" x14ac:dyDescent="0.35">
      <c r="B26" s="123" t="s">
        <v>168</v>
      </c>
      <c r="C26" s="124">
        <v>26</v>
      </c>
    </row>
    <row r="27" spans="2:3" x14ac:dyDescent="0.35">
      <c r="B27" s="123" t="s">
        <v>169</v>
      </c>
      <c r="C27" s="124">
        <v>25</v>
      </c>
    </row>
    <row r="28" spans="2:3" ht="15" thickBot="1" x14ac:dyDescent="0.4">
      <c r="B28" s="125" t="s">
        <v>170</v>
      </c>
      <c r="C28" s="126">
        <v>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7"/>
  <sheetViews>
    <sheetView workbookViewId="0">
      <selection activeCell="H23" sqref="H23"/>
    </sheetView>
  </sheetViews>
  <sheetFormatPr defaultRowHeight="14.5" x14ac:dyDescent="0.35"/>
  <cols>
    <col min="2" max="2" width="25.6328125" customWidth="1"/>
    <col min="3" max="3" width="5" bestFit="1" customWidth="1"/>
    <col min="4" max="4" width="9.1796875" bestFit="1" customWidth="1"/>
    <col min="5" max="5" width="21.6328125" bestFit="1" customWidth="1"/>
    <col min="6" max="6" width="20.54296875" bestFit="1" customWidth="1"/>
  </cols>
  <sheetData>
    <row r="1" spans="2:6" ht="15" thickBot="1" x14ac:dyDescent="0.4"/>
    <row r="2" spans="2:6" ht="21.5" thickBot="1" x14ac:dyDescent="0.55000000000000004">
      <c r="B2" s="187" t="s">
        <v>143</v>
      </c>
      <c r="C2" s="188"/>
      <c r="D2" s="188"/>
      <c r="E2" s="188"/>
      <c r="F2" s="189"/>
    </row>
    <row r="3" spans="2:6" ht="15" thickBot="1" x14ac:dyDescent="0.4"/>
    <row r="4" spans="2:6" ht="21.5" thickBot="1" x14ac:dyDescent="0.55000000000000004">
      <c r="B4" s="44" t="s">
        <v>131</v>
      </c>
      <c r="C4" s="221" t="str">
        <f>Questionnaire!D4</f>
        <v>Enter Bidder Name Here</v>
      </c>
      <c r="D4" s="221"/>
      <c r="E4" s="221"/>
      <c r="F4" s="222"/>
    </row>
    <row r="5" spans="2:6" s="2" customFormat="1" ht="29.5" thickBot="1" x14ac:dyDescent="0.4">
      <c r="B5" s="35" t="s">
        <v>132</v>
      </c>
      <c r="C5" s="36" t="s">
        <v>104</v>
      </c>
      <c r="D5" s="37" t="s">
        <v>133</v>
      </c>
      <c r="E5" s="37" t="s">
        <v>134</v>
      </c>
      <c r="F5" s="38" t="s">
        <v>138</v>
      </c>
    </row>
    <row r="6" spans="2:6" x14ac:dyDescent="0.35">
      <c r="B6" s="47" t="s">
        <v>175</v>
      </c>
      <c r="C6" s="26" t="s">
        <v>119</v>
      </c>
      <c r="D6" s="27"/>
      <c r="E6" s="28">
        <f>D6*'Beverage Volumes'!I121</f>
        <v>0</v>
      </c>
      <c r="F6" s="29">
        <f>D6*'Beverage Volumes'!M121</f>
        <v>0</v>
      </c>
    </row>
    <row r="7" spans="2:6" x14ac:dyDescent="0.35">
      <c r="B7" s="48" t="s">
        <v>176</v>
      </c>
      <c r="C7" s="25" t="s">
        <v>105</v>
      </c>
      <c r="D7" s="24"/>
      <c r="E7" s="23">
        <f>D7*'Beverage Volumes'!I122</f>
        <v>0</v>
      </c>
      <c r="F7" s="30">
        <f>D7*'Beverage Volumes'!M122</f>
        <v>0</v>
      </c>
    </row>
    <row r="8" spans="2:6" x14ac:dyDescent="0.35">
      <c r="B8" s="48" t="s">
        <v>177</v>
      </c>
      <c r="C8" s="25" t="s">
        <v>105</v>
      </c>
      <c r="D8" s="24"/>
      <c r="E8" s="23">
        <f>D8*'Beverage Volumes'!I123</f>
        <v>0</v>
      </c>
      <c r="F8" s="30">
        <f>D8*'Beverage Volumes'!M123</f>
        <v>0</v>
      </c>
    </row>
    <row r="9" spans="2:6" x14ac:dyDescent="0.35">
      <c r="B9" s="48" t="s">
        <v>178</v>
      </c>
      <c r="C9" s="25" t="s">
        <v>105</v>
      </c>
      <c r="D9" s="24"/>
      <c r="E9" s="23">
        <f>D9*'Beverage Volumes'!I124</f>
        <v>0</v>
      </c>
      <c r="F9" s="30">
        <f>D9*'Beverage Volumes'!M124</f>
        <v>0</v>
      </c>
    </row>
    <row r="10" spans="2:6" x14ac:dyDescent="0.35">
      <c r="B10" s="48" t="s">
        <v>179</v>
      </c>
      <c r="C10" s="25" t="s">
        <v>105</v>
      </c>
      <c r="D10" s="24"/>
      <c r="E10" s="23">
        <f>D10*'Beverage Volumes'!I125</f>
        <v>0</v>
      </c>
      <c r="F10" s="30">
        <f>D10*'Beverage Volumes'!M125</f>
        <v>0</v>
      </c>
    </row>
    <row r="11" spans="2:6" x14ac:dyDescent="0.35">
      <c r="B11" s="48" t="s">
        <v>200</v>
      </c>
      <c r="C11" s="25" t="s">
        <v>105</v>
      </c>
      <c r="D11" s="24"/>
      <c r="E11" s="23">
        <f>D11*'Beverage Volumes'!I126</f>
        <v>0</v>
      </c>
      <c r="F11" s="30">
        <f>D11*'Beverage Volumes'!M126</f>
        <v>0</v>
      </c>
    </row>
    <row r="12" spans="2:6" x14ac:dyDescent="0.35">
      <c r="B12" s="48" t="s">
        <v>180</v>
      </c>
      <c r="C12" s="25" t="s">
        <v>105</v>
      </c>
      <c r="D12" s="24"/>
      <c r="E12" s="23">
        <f>D12*'Beverage Volumes'!I127</f>
        <v>0</v>
      </c>
      <c r="F12" s="30">
        <f>D12*'Beverage Volumes'!M127</f>
        <v>0</v>
      </c>
    </row>
    <row r="13" spans="2:6" ht="15" thickBot="1" x14ac:dyDescent="0.4">
      <c r="B13" s="49" t="s">
        <v>181</v>
      </c>
      <c r="C13" s="31" t="s">
        <v>105</v>
      </c>
      <c r="D13" s="32"/>
      <c r="E13" s="33">
        <f>D13*'Beverage Volumes'!I128</f>
        <v>0</v>
      </c>
      <c r="F13" s="34">
        <f>D13*'Beverage Volumes'!M128</f>
        <v>0</v>
      </c>
    </row>
    <row r="14" spans="2:6" ht="15" thickBot="1" x14ac:dyDescent="0.4"/>
    <row r="15" spans="2:6" x14ac:dyDescent="0.35">
      <c r="B15" s="223" t="s">
        <v>135</v>
      </c>
      <c r="C15" s="224"/>
      <c r="D15" s="224"/>
      <c r="E15" s="28">
        <f>SUM(E6:E13)</f>
        <v>0</v>
      </c>
      <c r="F15" s="29">
        <f>SUM(F6:F13)</f>
        <v>0</v>
      </c>
    </row>
    <row r="16" spans="2:6" x14ac:dyDescent="0.35">
      <c r="B16" s="225" t="s">
        <v>136</v>
      </c>
      <c r="C16" s="226"/>
      <c r="D16" s="226"/>
      <c r="E16" s="23">
        <f>E15*3</f>
        <v>0</v>
      </c>
      <c r="F16" s="30">
        <f>F15*3</f>
        <v>0</v>
      </c>
    </row>
    <row r="17" spans="2:8" ht="15" thickBot="1" x14ac:dyDescent="0.4">
      <c r="B17" s="227" t="s">
        <v>137</v>
      </c>
      <c r="C17" s="228"/>
      <c r="D17" s="228"/>
      <c r="E17" s="33">
        <f>E15*5</f>
        <v>0</v>
      </c>
      <c r="F17" s="34">
        <f>F15*5</f>
        <v>0</v>
      </c>
    </row>
    <row r="18" spans="2:8" ht="15" thickBot="1" x14ac:dyDescent="0.4"/>
    <row r="19" spans="2:8" ht="36.5" customHeight="1" thickBot="1" x14ac:dyDescent="0.55000000000000004">
      <c r="B19" s="218" t="s">
        <v>203</v>
      </c>
      <c r="C19" s="219"/>
      <c r="D19" s="219"/>
      <c r="E19" s="219"/>
      <c r="F19" s="220"/>
    </row>
    <row r="20" spans="2:8" ht="15" thickBot="1" x14ac:dyDescent="0.4">
      <c r="B20" s="233" t="s">
        <v>182</v>
      </c>
      <c r="C20" s="234"/>
      <c r="D20" s="54" t="s">
        <v>183</v>
      </c>
      <c r="E20" s="234" t="s">
        <v>184</v>
      </c>
      <c r="F20" s="235"/>
    </row>
    <row r="21" spans="2:8" ht="29" customHeight="1" x14ac:dyDescent="0.35">
      <c r="B21" s="238" t="s">
        <v>172</v>
      </c>
      <c r="C21" s="239"/>
      <c r="D21" s="50"/>
      <c r="E21" s="236"/>
      <c r="F21" s="237"/>
    </row>
    <row r="22" spans="2:8" ht="29" customHeight="1" x14ac:dyDescent="0.35">
      <c r="B22" s="229" t="s">
        <v>173</v>
      </c>
      <c r="C22" s="230"/>
      <c r="D22" s="51"/>
      <c r="E22" s="240"/>
      <c r="F22" s="241"/>
    </row>
    <row r="23" spans="2:8" ht="29" customHeight="1" x14ac:dyDescent="0.35">
      <c r="B23" s="229" t="s">
        <v>186</v>
      </c>
      <c r="C23" s="230"/>
      <c r="D23" s="51"/>
      <c r="E23" s="240"/>
      <c r="F23" s="241"/>
    </row>
    <row r="24" spans="2:8" ht="29" customHeight="1" x14ac:dyDescent="0.35">
      <c r="B24" s="229" t="s">
        <v>174</v>
      </c>
      <c r="C24" s="230"/>
      <c r="D24" s="51"/>
      <c r="E24" s="240"/>
      <c r="F24" s="241"/>
      <c r="H24" t="s">
        <v>190</v>
      </c>
    </row>
    <row r="25" spans="2:8" ht="29" customHeight="1" x14ac:dyDescent="0.35">
      <c r="B25" s="229" t="s">
        <v>174</v>
      </c>
      <c r="C25" s="230"/>
      <c r="D25" s="51"/>
      <c r="E25" s="240"/>
      <c r="F25" s="241"/>
    </row>
    <row r="26" spans="2:8" ht="29" customHeight="1" x14ac:dyDescent="0.35">
      <c r="B26" s="229" t="s">
        <v>174</v>
      </c>
      <c r="C26" s="230"/>
      <c r="D26" s="51"/>
      <c r="E26" s="240"/>
      <c r="F26" s="241"/>
    </row>
    <row r="27" spans="2:8" ht="29" customHeight="1" thickBot="1" x14ac:dyDescent="0.4">
      <c r="B27" s="231" t="s">
        <v>174</v>
      </c>
      <c r="C27" s="232"/>
      <c r="D27" s="52"/>
      <c r="E27" s="242"/>
      <c r="F27" s="243"/>
    </row>
  </sheetData>
  <mergeCells count="22">
    <mergeCell ref="B25:C25"/>
    <mergeCell ref="B26:C26"/>
    <mergeCell ref="B27:C27"/>
    <mergeCell ref="B20:C20"/>
    <mergeCell ref="E20:F20"/>
    <mergeCell ref="E21:F21"/>
    <mergeCell ref="E22:F22"/>
    <mergeCell ref="E25:F25"/>
    <mergeCell ref="E26:F26"/>
    <mergeCell ref="E27:F27"/>
    <mergeCell ref="B21:C21"/>
    <mergeCell ref="B22:C22"/>
    <mergeCell ref="B24:C24"/>
    <mergeCell ref="B23:C23"/>
    <mergeCell ref="E24:F24"/>
    <mergeCell ref="E23:F23"/>
    <mergeCell ref="B2:F2"/>
    <mergeCell ref="B19:F19"/>
    <mergeCell ref="C4:F4"/>
    <mergeCell ref="B15:D15"/>
    <mergeCell ref="B16:D16"/>
    <mergeCell ref="B17:D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Questionnaire</vt:lpstr>
      <vt:lpstr>Beverage Volumes</vt:lpstr>
      <vt:lpstr>Full Svc Vending Volumes</vt:lpstr>
      <vt:lpstr>Equip &amp; Vending Requirements</vt:lpstr>
      <vt:lpstr>Pricing Proposal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2021-03-08T19:53:08Z</dcterms:modified>
</cp:coreProperties>
</file>