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1 - Projects\SNRC Hotel Room Renovation\1 - RFPs\3 - Decorative Lighting\1 - RFP Documents\"/>
    </mc:Choice>
  </mc:AlternateContent>
  <xr:revisionPtr revIDLastSave="0" documentId="13_ncr:1_{669C293C-2895-44F5-9BEE-E051EB177DB6}"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Requirements" sheetId="11" r:id="rId3"/>
    <sheet name="Decorative Lighting" sheetId="12" r:id="rId4"/>
  </sheets>
  <definedNames>
    <definedName name="_xlnm.Print_Titles" localSheetId="2">Requirements!$1:$2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6" i="12" l="1"/>
  <c r="M26" i="12"/>
  <c r="M25" i="12"/>
  <c r="M24" i="12"/>
  <c r="M23" i="12"/>
  <c r="M22" i="12"/>
  <c r="M21" i="12"/>
  <c r="M20" i="12"/>
  <c r="M19" i="12"/>
  <c r="M18" i="12"/>
  <c r="M17" i="12"/>
  <c r="M16" i="12"/>
  <c r="M15" i="12"/>
  <c r="M14" i="12"/>
  <c r="M13" i="12"/>
  <c r="M12" i="12"/>
  <c r="M11" i="12"/>
  <c r="M10" i="12"/>
  <c r="M9" i="12"/>
  <c r="M8" i="12"/>
  <c r="M7" i="12"/>
  <c r="M6" i="12"/>
  <c r="M5" i="12"/>
  <c r="J25" i="12"/>
  <c r="J24" i="12"/>
  <c r="J23" i="12"/>
  <c r="J22" i="12"/>
  <c r="J21" i="12"/>
  <c r="J20" i="12"/>
  <c r="J19" i="12"/>
  <c r="J18" i="12"/>
  <c r="J17" i="12"/>
  <c r="J16" i="12"/>
  <c r="J15" i="12"/>
  <c r="J14" i="12"/>
  <c r="J13" i="12"/>
  <c r="J12" i="12"/>
  <c r="J11" i="12"/>
  <c r="J10" i="12"/>
  <c r="J9" i="12"/>
  <c r="J8" i="12"/>
  <c r="J7" i="12"/>
  <c r="J6" i="12"/>
  <c r="J5" i="12"/>
  <c r="G25" i="12"/>
  <c r="G24" i="12"/>
  <c r="G23" i="12"/>
  <c r="G22" i="12"/>
  <c r="G21" i="12"/>
  <c r="G20" i="12"/>
  <c r="G19" i="12"/>
  <c r="G18" i="12"/>
  <c r="G17" i="12"/>
  <c r="G16" i="12"/>
  <c r="G15" i="12"/>
  <c r="G14" i="12"/>
  <c r="G13" i="12"/>
  <c r="G12" i="12"/>
  <c r="G11" i="12"/>
  <c r="G10" i="12"/>
  <c r="G9" i="12"/>
  <c r="G8" i="12"/>
  <c r="G7" i="12"/>
  <c r="G6" i="12"/>
  <c r="G5" i="12"/>
  <c r="K19" i="12"/>
  <c r="N19" i="12" s="1"/>
  <c r="K16" i="12"/>
  <c r="N16" i="12" s="1"/>
  <c r="K15" i="12"/>
  <c r="N15" i="12" s="1"/>
  <c r="K10" i="12"/>
  <c r="N10" i="12" s="1"/>
  <c r="K6" i="12"/>
  <c r="N6" i="12" s="1"/>
  <c r="K5" i="12"/>
  <c r="N5" i="12" s="1"/>
  <c r="P5" i="12" s="1"/>
  <c r="K4" i="12"/>
  <c r="N4" i="12" s="1"/>
  <c r="K12" i="12"/>
  <c r="N12" i="12" s="1"/>
  <c r="P12" i="12" s="1"/>
  <c r="K23" i="12"/>
  <c r="K21" i="12"/>
  <c r="N21" i="12" s="1"/>
  <c r="K17" i="12"/>
  <c r="K14" i="12"/>
  <c r="N14" i="12" s="1"/>
  <c r="K9" i="12"/>
  <c r="N9" i="12" s="1"/>
  <c r="K8" i="12"/>
  <c r="N8" i="12" s="1"/>
  <c r="H24" i="12"/>
  <c r="K24" i="12" s="1"/>
  <c r="N24" i="12" s="1"/>
  <c r="J26" i="12" l="1"/>
  <c r="G26" i="12"/>
  <c r="K20" i="12"/>
  <c r="N20" i="12" s="1"/>
  <c r="P20" i="12" s="1"/>
  <c r="K22" i="12"/>
  <c r="K25" i="12"/>
  <c r="K18" i="12"/>
  <c r="K13" i="12"/>
  <c r="K7" i="12"/>
  <c r="N7" i="12" s="1"/>
  <c r="P7" i="12" s="1"/>
  <c r="N17" i="12"/>
  <c r="K11" i="12"/>
  <c r="N25" i="12" l="1"/>
  <c r="P25" i="12" s="1"/>
  <c r="N22" i="12"/>
  <c r="P22" i="12" s="1"/>
  <c r="N18" i="12"/>
  <c r="P18" i="12" s="1"/>
  <c r="N13" i="12"/>
  <c r="P13" i="12" s="1"/>
  <c r="N11" i="12"/>
  <c r="P11" i="12" s="1"/>
  <c r="N23" i="12" l="1"/>
  <c r="P23" i="12" s="1"/>
  <c r="A5" i="11"/>
  <c r="A6" i="11" s="1"/>
  <c r="A7" i="11" s="1"/>
  <c r="A8" i="11" s="1"/>
  <c r="A9" i="11" s="1"/>
  <c r="A10" i="11" s="1"/>
  <c r="A11" i="11" s="1"/>
  <c r="A12" i="11" s="1"/>
  <c r="A13" i="11" s="1"/>
  <c r="A14" i="11" s="1"/>
  <c r="A15" i="11" s="1"/>
  <c r="A16" i="11" s="1"/>
  <c r="A17" i="11" s="1"/>
  <c r="A18" i="11" s="1"/>
  <c r="P24" i="12"/>
  <c r="P21" i="12"/>
  <c r="P19" i="12"/>
  <c r="P17" i="12"/>
  <c r="P16" i="12"/>
  <c r="P15" i="12"/>
  <c r="P14" i="12"/>
  <c r="P10" i="12"/>
  <c r="P9" i="12"/>
  <c r="P8" i="12"/>
  <c r="P6" i="12"/>
  <c r="P4" i="12"/>
  <c r="M4" i="12"/>
  <c r="J4" i="12"/>
  <c r="G4" i="12"/>
  <c r="A4" i="11" l="1"/>
</calcChain>
</file>

<file path=xl/sharedStrings.xml><?xml version="1.0" encoding="utf-8"?>
<sst xmlns="http://schemas.openxmlformats.org/spreadsheetml/2006/main" count="125" uniqueCount="87">
  <si>
    <t>BIDDER INSTRUCTIONS: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</si>
  <si>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</si>
  <si>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</si>
  <si>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</si>
  <si>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</si>
  <si>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</si>
  <si>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</si>
  <si>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</si>
  <si>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</si>
  <si>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</si>
  <si>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</si>
  <si>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</si>
  <si>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Tab 2 - Bidder Overview</t>
  </si>
  <si>
    <t>BIDDER OVERVIEW</t>
  </si>
  <si>
    <t>INSTRUCTIONS:  SGC is seeking the following.</t>
  </si>
  <si>
    <r>
      <rPr>
        <b/>
        <u/>
        <sz val="11"/>
        <color theme="1"/>
        <rFont val="Calibri"/>
        <family val="2"/>
        <scheme val="minor"/>
      </rPr>
      <t>ARCHITECT OF RECORD:</t>
    </r>
    <r>
      <rPr>
        <sz val="11"/>
        <color theme="1"/>
        <rFont val="Calibri"/>
        <family val="2"/>
        <scheme val="minor"/>
      </rPr>
      <t xml:space="preserve">
SOSH/WATG</t>
    </r>
  </si>
  <si>
    <r>
      <rPr>
        <b/>
        <u/>
        <sz val="11"/>
        <color theme="1"/>
        <rFont val="Calibri"/>
        <family val="2"/>
        <scheme val="minor"/>
      </rPr>
      <t>ALTERNATIVE ITEMS (BIDS):</t>
    </r>
    <r>
      <rPr>
        <sz val="11"/>
        <color theme="1"/>
        <rFont val="Calibri"/>
        <family val="2"/>
        <scheme val="minor"/>
      </rPr>
      <t xml:space="preserve">
All bidders must submit bid responses based on the items listed &amp; the required specifications included (attached).  In addition, SGC is welcoming bidders to submit cost effective alternatives for each item.  Bidders must submit specifications, product details for each alternative proposed.</t>
    </r>
  </si>
  <si>
    <r>
      <rPr>
        <b/>
        <u/>
        <sz val="11"/>
        <color theme="1"/>
        <rFont val="Calibri"/>
        <family val="2"/>
        <scheme val="minor"/>
      </rPr>
      <t>ORDERING:</t>
    </r>
    <r>
      <rPr>
        <sz val="11"/>
        <color theme="1"/>
        <rFont val="Calibri"/>
        <family val="2"/>
        <scheme val="minor"/>
      </rPr>
      <t xml:space="preserve">
There will be 3 order types:
- Mock Up Rooms - We are creating 4 mock up rooms, which will be reviewed for feedback &amp; approval.
- Production - This will be for final approved product &amp; specifications.
- Attic Stock - This will be additional production qty, which will be stored in our warehouse for future use.
There are separate colums in the price sheets for each order type.  Please price accordingly based on the specifications provided.  The plan is to use the same manufacturer, supplier for all order types.  If there's a change in specification after the mock room reviews, we will work with the bid winner (same supplier) of this RFP with updated specifications &amp; pricing.</t>
    </r>
  </si>
  <si>
    <r>
      <rPr>
        <b/>
        <u/>
        <sz val="11"/>
        <color theme="1"/>
        <rFont val="Calibri"/>
        <family val="2"/>
        <scheme val="minor"/>
      </rPr>
      <t>ADDITIONAL PRICING:</t>
    </r>
    <r>
      <rPr>
        <sz val="11"/>
        <color theme="1"/>
        <rFont val="Calibri"/>
        <family val="2"/>
        <scheme val="minor"/>
      </rPr>
      <t xml:space="preserve">
Bidders are required to confirm any or all additional pricing, no ambiguity in pricing please.  </t>
    </r>
  </si>
  <si>
    <r>
      <rPr>
        <b/>
        <u/>
        <sz val="11"/>
        <color theme="1"/>
        <rFont val="Calibri"/>
        <family val="2"/>
        <scheme val="minor"/>
      </rPr>
      <t>SHIPPING COSTS:</t>
    </r>
    <r>
      <rPr>
        <sz val="11"/>
        <color theme="1"/>
        <rFont val="Calibri"/>
        <family val="2"/>
        <scheme val="minor"/>
      </rPr>
      <t xml:space="preserve">
Bidders must submit a breakdown of all shipping costs, including any tariff fees.  SGC understands the volatility of shipping costs, but we are asking bidders to submit their best estimates possible.  We would accept current costs plus an estimated % increase as an estimate, as an example.</t>
    </r>
  </si>
  <si>
    <r>
      <rPr>
        <b/>
        <u/>
        <sz val="11"/>
        <color theme="1"/>
        <rFont val="Calibri"/>
        <family val="2"/>
        <scheme val="minor"/>
      </rPr>
      <t>LEAD TIME:</t>
    </r>
    <r>
      <rPr>
        <sz val="11"/>
        <color theme="1"/>
        <rFont val="Calibri"/>
        <family val="2"/>
        <scheme val="minor"/>
      </rPr>
      <t xml:space="preserve">
Bidders must confirm the lead time (from PO receipt, to on board shipping, to delivery final destination) for each item the bidder is responding to.</t>
    </r>
  </si>
  <si>
    <r>
      <rPr>
        <b/>
        <u/>
        <sz val="11"/>
        <color theme="1"/>
        <rFont val="Calibri"/>
        <family val="2"/>
        <scheme val="minor"/>
      </rPr>
      <t xml:space="preserve">SHIPPING, STORAGE, &amp; DELIVERY SOLUTION:
</t>
    </r>
    <r>
      <rPr>
        <sz val="11"/>
        <color theme="1"/>
        <rFont val="Calibri"/>
        <family val="2"/>
        <scheme val="minor"/>
      </rPr>
      <t>SGC is asking bidders to submit cost effective shipping, storage, &amp; delivery solutions.  SGC is limited on storage &amp; resources and will be evaluating all proposed solutions as part of the vendor selection process.</t>
    </r>
  </si>
  <si>
    <r>
      <rPr>
        <b/>
        <u/>
        <sz val="11"/>
        <color theme="1"/>
        <rFont val="Calibri"/>
        <family val="2"/>
        <scheme val="minor"/>
      </rPr>
      <t>TARIFF IMPACT:</t>
    </r>
    <r>
      <rPr>
        <sz val="11"/>
        <color theme="1"/>
        <rFont val="Calibri"/>
        <family val="2"/>
        <scheme val="minor"/>
      </rPr>
      <t xml:space="preserve">
SGC is requiring all bidders to provide a detailed overview on how tariffs are or will be impacting their shipping costs.</t>
    </r>
  </si>
  <si>
    <r>
      <rPr>
        <b/>
        <u/>
        <sz val="11"/>
        <color theme="1"/>
        <rFont val="Calibri"/>
        <family val="2"/>
        <scheme val="minor"/>
      </rPr>
      <t>PACKAGING &amp; SHIPMENT BREAKDOWN:</t>
    </r>
    <r>
      <rPr>
        <sz val="11"/>
        <color theme="1"/>
        <rFont val="Calibri"/>
        <family val="2"/>
        <scheme val="minor"/>
      </rPr>
      <t xml:space="preserve">
Bidders must include a detailed breakdown of how the orders are packaged &amp; shipped.  Sample packing lists and invoices must be provided.</t>
    </r>
  </si>
  <si>
    <r>
      <rPr>
        <b/>
        <u/>
        <sz val="11"/>
        <color theme="1"/>
        <rFont val="Calibri"/>
        <family val="2"/>
        <scheme val="minor"/>
      </rPr>
      <t>REFERENCES:</t>
    </r>
    <r>
      <rPr>
        <sz val="11"/>
        <color theme="1"/>
        <rFont val="Calibri"/>
        <family val="2"/>
        <scheme val="minor"/>
      </rPr>
      <t xml:space="preserve">
Bidders must submit 3 client references from recent projects, which are similar in size &amp; scope of this one.  Please include a description of the projects, as well as contact information of the references.</t>
    </r>
  </si>
  <si>
    <t>BACKGROUND &amp; REQUIREMENTS</t>
  </si>
  <si>
    <t>Tab 3 - Background &amp; Requirements</t>
  </si>
  <si>
    <t>LINE</t>
  </si>
  <si>
    <t>CATEGORY</t>
  </si>
  <si>
    <t>ITEM CODE</t>
  </si>
  <si>
    <t>ITEM DESCRIPTION</t>
  </si>
  <si>
    <t>MOCK UP</t>
  </si>
  <si>
    <t>PRODUCTION</t>
  </si>
  <si>
    <t>ATTIC STOCK</t>
  </si>
  <si>
    <t>TOTAL</t>
  </si>
  <si>
    <t>COMMENTS</t>
  </si>
  <si>
    <t>QTY</t>
  </si>
  <si>
    <t>PRICE</t>
  </si>
  <si>
    <t>EXT. PRICE</t>
  </si>
  <si>
    <t>DECORATIVE LIGHTING:</t>
  </si>
  <si>
    <t>DECORATIVE LIGHTING</t>
  </si>
  <si>
    <t>DL-01</t>
  </si>
  <si>
    <t>Table Lamps on Nightstands - Standard &amp; Corner King</t>
  </si>
  <si>
    <t>DL-02</t>
  </si>
  <si>
    <t>DL-03</t>
  </si>
  <si>
    <t>Desk Lamp - Standard King &amp; Corner King</t>
  </si>
  <si>
    <t>DL-04</t>
  </si>
  <si>
    <t>Desk Lamp - Double Queen &amp; King Parlor &amp; Corner King</t>
  </si>
  <si>
    <t>DL-05</t>
  </si>
  <si>
    <t>End Table Lamp - Corner King &amp; King Parlor</t>
  </si>
  <si>
    <t>DL-06</t>
  </si>
  <si>
    <t>DL-07</t>
  </si>
  <si>
    <t>Pendants - King Parlor</t>
  </si>
  <si>
    <t>DL-08</t>
  </si>
  <si>
    <t>DL-09</t>
  </si>
  <si>
    <t>Flushmount - Corridor</t>
  </si>
  <si>
    <t>DL-10</t>
  </si>
  <si>
    <t>DL-11</t>
  </si>
  <si>
    <t>DL-13</t>
  </si>
  <si>
    <t>Floor Lamp - Double Queen</t>
  </si>
  <si>
    <t>DL-15</t>
  </si>
  <si>
    <t>Table Lamps on Nightstands - King Parlor</t>
  </si>
  <si>
    <r>
      <rPr>
        <b/>
        <u/>
        <sz val="11"/>
        <color theme="1"/>
        <rFont val="Calibri"/>
        <family val="2"/>
        <scheme val="minor"/>
      </rPr>
      <t>OBJECTIVE:</t>
    </r>
    <r>
      <rPr>
        <sz val="11"/>
        <color theme="1"/>
        <rFont val="Calibri"/>
        <family val="2"/>
        <scheme val="minor"/>
      </rPr>
      <t xml:space="preserve">
Seneca Gaming Corporation (SGC) is seeking qualified furniture, fixture, &amp; equipment (FF&amp;E) manufacturers &amp; suppliers to prepare and submit proposals based on the attached Specifications and Quantities (listed in attached Exhibit A) to support the Guest Room Renovation Project at its Seneca Niagara Resorts &amp; Casino location in Niagara Falls, NY</t>
    </r>
  </si>
  <si>
    <r>
      <rPr>
        <b/>
        <u/>
        <sz val="11"/>
        <color theme="1"/>
        <rFont val="Calibri"/>
        <family val="2"/>
        <scheme val="minor"/>
      </rPr>
      <t>SCOPE:</t>
    </r>
    <r>
      <rPr>
        <sz val="11"/>
        <color theme="1"/>
        <rFont val="Calibri"/>
        <family val="2"/>
        <scheme val="minor"/>
      </rPr>
      <t xml:space="preserve">
The scope of this RFP is specific to the decorative lighting.</t>
    </r>
  </si>
  <si>
    <r>
      <rPr>
        <b/>
        <u/>
        <sz val="11"/>
        <color theme="1"/>
        <rFont val="Calibri"/>
        <family val="2"/>
        <scheme val="minor"/>
      </rPr>
      <t>BULBS (LAMPS) OR ANY ADDITIONAL ITEMS:</t>
    </r>
    <r>
      <rPr>
        <sz val="11"/>
        <color theme="1"/>
        <rFont val="Calibri"/>
        <family val="2"/>
        <scheme val="minor"/>
      </rPr>
      <t xml:space="preserve">
Bidders must confirm any additional items required, such as light bulbs (lamps).  Please include detailed specifications for addition items and add to the price sheet.  If the bidder does not supply the additional items, please provide source(s) of supply.</t>
    </r>
  </si>
  <si>
    <r>
      <rPr>
        <b/>
        <u/>
        <sz val="11"/>
        <color theme="1"/>
        <rFont val="Calibri"/>
        <family val="2"/>
        <scheme val="minor"/>
      </rPr>
      <t>MANUFACTURING &amp; SHIPPING OVERVIEW:</t>
    </r>
    <r>
      <rPr>
        <sz val="11"/>
        <color theme="1"/>
        <rFont val="Calibri"/>
        <family val="2"/>
        <scheme val="minor"/>
      </rPr>
      <t xml:space="preserve">
If applicable, bidders are required to provide SGC an overview of the manufacturer(s) or sources they will be using to fill the orders.  The overview must include, but is not limited to, location, size, capacity, number of years in business, summary of recent or current projects, shipping schedules &amp; lead times, etc.</t>
    </r>
  </si>
  <si>
    <t>Tab 4 - Decorative Lighting Price Sheet</t>
  </si>
  <si>
    <r>
      <rPr>
        <b/>
        <u/>
        <sz val="11"/>
        <color theme="1"/>
        <rFont val="Calibri"/>
        <family val="2"/>
        <scheme val="minor"/>
      </rPr>
      <t>DELIVERY DEADLINE:</t>
    </r>
    <r>
      <rPr>
        <sz val="11"/>
        <color theme="1"/>
        <rFont val="Calibri"/>
        <family val="2"/>
        <scheme val="minor"/>
      </rPr>
      <t xml:space="preserve">
Bidders are required to deliver mock up room items &amp; quantity by end of July and full production with attic stock items &amp; quantity by end of November.  If unable to meet these delivery deadlines, bidder must their best delivery date and explanation as to why the requested delivery dates could not be met.  Bidders are required to identify &amp; explain all factors that can impact their confirmed delivery date(s),</t>
    </r>
  </si>
  <si>
    <t>Wall Sconce - King Parlor &amp; Corridors</t>
  </si>
  <si>
    <t>Floor Lamp - King Parlor</t>
  </si>
  <si>
    <t>DL-14</t>
  </si>
  <si>
    <t>Flushmount Ceiling - Guest Room Entry</t>
  </si>
  <si>
    <t>Table Lamps on Nightstands - Queen</t>
  </si>
  <si>
    <t>Floor Lamp - Standard King &amp; ADA</t>
  </si>
  <si>
    <t>Attic Stock Shades for DL-01</t>
  </si>
  <si>
    <t>Provide 5% Attic Stock of Shades (in addition to the 5% attic stock of full lamp fixtures identified above)</t>
  </si>
  <si>
    <t>Attic Stock Shades for DL-02</t>
  </si>
  <si>
    <t>Attic Stock Shades for DL-05</t>
  </si>
  <si>
    <t>Attic Stock Shades for DL-06</t>
  </si>
  <si>
    <t>Provide 10% Attic Stock of Shades (in addition to the 10% attic stock of full lamp fixtures identified above)</t>
  </si>
  <si>
    <t>Attic Stock Shades for DL-10 (Alternate)</t>
  </si>
  <si>
    <t>Floor Lamp- King Parlor (Alternate)</t>
  </si>
  <si>
    <t>Attic Stock Shades for DL-11</t>
  </si>
  <si>
    <t>Attic Stock Shades for DL-13</t>
  </si>
  <si>
    <t>SHADES</t>
  </si>
  <si>
    <t>NOTE: NO DL-12, IT IS NOT USED</t>
  </si>
  <si>
    <r>
      <rPr>
        <b/>
        <u/>
        <sz val="11"/>
        <color theme="1"/>
        <rFont val="Calibri"/>
        <family val="2"/>
        <scheme val="minor"/>
      </rPr>
      <t>FORMAL QUOTE:</t>
    </r>
    <r>
      <rPr>
        <sz val="11"/>
        <color theme="1"/>
        <rFont val="Calibri"/>
        <family val="2"/>
        <scheme val="minor"/>
      </rPr>
      <t xml:space="preserve">
Bidders are required to complete the pricing sheets included in this workbook, Exhibit A.  In addition, bidders are required to submit a formal quote.  Note, item DL-14 includes original manufacturer listed on spec, which was used for the basis of the design.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</si>
</sst>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b/>
      <u/>
      <sz val="11"/>
      <color theme="1"/>
      <name val="Calibri"/>
      <family val="2"/>
      <scheme val="minor"/>
    </font>
    <font>
      <b/>
      <sz val="12"/>
      <color rgb="FFFFFFFF"/>
      <name val="Calibri"/>
      <family val="2"/>
    </font>
    <font>
      <b/>
      <sz val="12"/>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u/>
      <sz val="11"/>
      <color rgb="FF000000"/>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6609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44" fontId="6" fillId="0" borderId="0" applyFont="0" applyFill="0" applyBorder="0" applyAlignment="0" applyProtection="0"/>
  </cellStyleXfs>
  <cellXfs count="46">
    <xf numFmtId="0" fontId="0" fillId="0" borderId="0" xfId="0"/>
    <xf numFmtId="0" fontId="0" fillId="0" borderId="0" xfId="0" applyAlignment="1">
      <alignment vertical="center" wrapText="1"/>
    </xf>
    <xf numFmtId="0" fontId="1" fillId="0" borderId="1" xfId="0" applyFont="1" applyBorder="1"/>
    <xf numFmtId="0" fontId="0" fillId="0" borderId="1" xfId="0" applyBorder="1"/>
    <xf numFmtId="0" fontId="4"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2" fillId="2" borderId="6" xfId="0" applyFont="1" applyFill="1" applyBorder="1" applyAlignment="1">
      <alignment vertical="center"/>
    </xf>
    <xf numFmtId="0" fontId="2" fillId="2" borderId="7" xfId="0" applyFont="1" applyFill="1" applyBorder="1" applyAlignment="1">
      <alignment horizontal="center" vertical="center"/>
    </xf>
    <xf numFmtId="0" fontId="0" fillId="0" borderId="9" xfId="0" applyBorder="1" applyAlignment="1">
      <alignment vertical="center" wrapText="1"/>
    </xf>
    <xf numFmtId="0" fontId="0" fillId="0" borderId="5" xfId="0" applyBorder="1" applyAlignment="1">
      <alignment vertical="center" wrapText="1"/>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5" fillId="0" borderId="6" xfId="0" applyFont="1" applyBorder="1" applyAlignment="1">
      <alignment vertical="center"/>
    </xf>
    <xf numFmtId="0" fontId="0" fillId="0" borderId="7" xfId="0" applyBorder="1" applyAlignment="1">
      <alignment vertical="center" wrapText="1"/>
    </xf>
    <xf numFmtId="44" fontId="0" fillId="0" borderId="1" xfId="1" applyFont="1" applyFill="1" applyBorder="1" applyAlignment="1">
      <alignment horizontal="left" vertical="center" wrapText="1"/>
    </xf>
    <xf numFmtId="44" fontId="0" fillId="3" borderId="1" xfId="1" applyFont="1" applyFill="1" applyBorder="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44" fontId="0" fillId="0" borderId="1" xfId="0" applyNumberFormat="1" applyFont="1" applyBorder="1" applyAlignment="1">
      <alignment horizontal="left" vertical="center" wrapText="1"/>
    </xf>
    <xf numFmtId="0" fontId="0" fillId="3" borderId="1" xfId="0" applyFont="1" applyFill="1" applyBorder="1" applyAlignment="1">
      <alignment horizontal="center" vertical="center" wrapText="1"/>
    </xf>
    <xf numFmtId="0" fontId="0" fillId="0" borderId="1" xfId="0" quotePrefix="1" applyFont="1" applyBorder="1" applyAlignment="1">
      <alignment horizontal="left" vertical="center" wrapText="1"/>
    </xf>
    <xf numFmtId="0" fontId="0" fillId="3" borderId="1" xfId="0" applyFont="1" applyFill="1" applyBorder="1" applyAlignment="1">
      <alignment horizontal="left" vertical="center" wrapText="1"/>
    </xf>
    <xf numFmtId="0" fontId="0" fillId="3" borderId="0" xfId="0" applyFont="1" applyFill="1" applyAlignment="1">
      <alignment horizontal="left" vertical="center" wrapText="1"/>
    </xf>
    <xf numFmtId="0" fontId="0" fillId="3" borderId="1" xfId="0" quotePrefix="1" applyFont="1" applyFill="1" applyBorder="1" applyAlignment="1">
      <alignment horizontal="left" vertical="center" wrapText="1"/>
    </xf>
    <xf numFmtId="44" fontId="0" fillId="0" borderId="0" xfId="0" applyNumberFormat="1" applyFont="1" applyAlignment="1">
      <alignment horizontal="left" vertical="center" wrapText="1"/>
    </xf>
    <xf numFmtId="0" fontId="7" fillId="0" borderId="0" xfId="0" applyFont="1" applyAlignment="1">
      <alignment vertical="center"/>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xf>
    <xf numFmtId="44" fontId="0" fillId="0" borderId="1" xfId="1" applyFont="1" applyBorder="1" applyAlignment="1">
      <alignment vertical="center" wrapText="1"/>
    </xf>
    <xf numFmtId="44" fontId="0" fillId="0" borderId="0" xfId="1" applyFont="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tabSelected="1" workbookViewId="0"/>
  </sheetViews>
  <sheetFormatPr defaultRowHeight="14.4" x14ac:dyDescent="0.3"/>
  <cols>
    <col min="1" max="1" width="55.77734375" bestFit="1" customWidth="1"/>
  </cols>
  <sheetData>
    <row r="1" spans="1:1" x14ac:dyDescent="0.3">
      <c r="A1" s="2" t="s">
        <v>0</v>
      </c>
    </row>
    <row r="2" spans="1:1" x14ac:dyDescent="0.3">
      <c r="A2" s="3" t="s">
        <v>10</v>
      </c>
    </row>
    <row r="3" spans="1:1" x14ac:dyDescent="0.3">
      <c r="A3" s="3" t="s">
        <v>12</v>
      </c>
    </row>
    <row r="4" spans="1:1" x14ac:dyDescent="0.3">
      <c r="A4" s="3" t="s">
        <v>26</v>
      </c>
    </row>
    <row r="5" spans="1:1" x14ac:dyDescent="0.3">
      <c r="A5" s="3" t="s">
        <v>66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activeCell="B15" sqref="B15"/>
    </sheetView>
  </sheetViews>
  <sheetFormatPr defaultColWidth="8.77734375" defaultRowHeight="14.4" x14ac:dyDescent="0.3"/>
  <cols>
    <col min="1" max="1" width="2.77734375" style="1" bestFit="1" customWidth="1"/>
    <col min="2" max="2" width="23.21875" style="1" bestFit="1" customWidth="1"/>
    <col min="3" max="3" width="51.21875" style="1" customWidth="1"/>
    <col min="4" max="16384" width="8.77734375" style="1"/>
  </cols>
  <sheetData>
    <row r="1" spans="1:4" ht="15.45" customHeight="1" x14ac:dyDescent="0.3">
      <c r="A1" s="6" t="s">
        <v>11</v>
      </c>
      <c r="B1" s="38" t="s">
        <v>13</v>
      </c>
      <c r="C1" s="39"/>
      <c r="D1" s="4"/>
    </row>
    <row r="2" spans="1:4" x14ac:dyDescent="0.3">
      <c r="A2" s="7">
        <v>1</v>
      </c>
      <c r="B2" s="7" t="s">
        <v>1</v>
      </c>
      <c r="C2" s="5"/>
    </row>
    <row r="3" spans="1:4" x14ac:dyDescent="0.3">
      <c r="A3" s="7">
        <v>2</v>
      </c>
      <c r="B3" s="7" t="s">
        <v>2</v>
      </c>
      <c r="C3" s="5"/>
    </row>
    <row r="4" spans="1:4" x14ac:dyDescent="0.3">
      <c r="A4" s="7">
        <v>3</v>
      </c>
      <c r="B4" s="7" t="s">
        <v>3</v>
      </c>
      <c r="C4" s="5"/>
    </row>
    <row r="5" spans="1:4" x14ac:dyDescent="0.3">
      <c r="A5" s="7">
        <v>4</v>
      </c>
      <c r="B5" s="7" t="s">
        <v>4</v>
      </c>
      <c r="C5" s="5"/>
    </row>
    <row r="6" spans="1:4" x14ac:dyDescent="0.3">
      <c r="A6" s="7">
        <v>5</v>
      </c>
      <c r="B6" s="7" t="s">
        <v>5</v>
      </c>
      <c r="C6" s="5"/>
    </row>
    <row r="7" spans="1:4" x14ac:dyDescent="0.3">
      <c r="A7" s="7">
        <v>6</v>
      </c>
      <c r="B7" s="7" t="s">
        <v>6</v>
      </c>
      <c r="C7" s="5"/>
    </row>
    <row r="8" spans="1:4" x14ac:dyDescent="0.3">
      <c r="A8" s="7">
        <v>7</v>
      </c>
      <c r="B8" s="7" t="s">
        <v>7</v>
      </c>
      <c r="C8" s="5"/>
    </row>
    <row r="9" spans="1:4" x14ac:dyDescent="0.3">
      <c r="A9" s="7">
        <v>8</v>
      </c>
      <c r="B9" s="7" t="s">
        <v>8</v>
      </c>
      <c r="C9" s="5"/>
    </row>
    <row r="10" spans="1:4" x14ac:dyDescent="0.3">
      <c r="A10" s="7">
        <v>9</v>
      </c>
      <c r="B10" s="7" t="s">
        <v>9</v>
      </c>
      <c r="C10" s="5"/>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zoomScale="110" zoomScaleNormal="110" workbookViewId="0">
      <pane ySplit="2" topLeftCell="A3" activePane="bottomLeft" state="frozen"/>
      <selection pane="bottomLeft" sqref="A1:B1"/>
    </sheetView>
  </sheetViews>
  <sheetFormatPr defaultColWidth="8.77734375" defaultRowHeight="14.4" x14ac:dyDescent="0.3"/>
  <cols>
    <col min="1" max="1" width="2.77734375" style="15" bestFit="1" customWidth="1"/>
    <col min="2" max="2" width="90.77734375" style="8" customWidth="1"/>
    <col min="3" max="3" width="19" style="8" customWidth="1"/>
    <col min="4" max="16384" width="8.77734375" style="8"/>
  </cols>
  <sheetData>
    <row r="1" spans="1:2" ht="15.6" x14ac:dyDescent="0.3">
      <c r="A1" s="40" t="s">
        <v>14</v>
      </c>
      <c r="B1" s="41"/>
    </row>
    <row r="2" spans="1:2" ht="16.2" thickBot="1" x14ac:dyDescent="0.35">
      <c r="A2" s="9" t="s">
        <v>11</v>
      </c>
      <c r="B2" s="10" t="s">
        <v>25</v>
      </c>
    </row>
    <row r="3" spans="1:2" ht="72" x14ac:dyDescent="0.3">
      <c r="A3" s="13">
        <v>1</v>
      </c>
      <c r="B3" s="11" t="s">
        <v>62</v>
      </c>
    </row>
    <row r="4" spans="1:2" ht="28.8" x14ac:dyDescent="0.3">
      <c r="A4" s="14">
        <f>A3+1</f>
        <v>2</v>
      </c>
      <c r="B4" s="12" t="s">
        <v>63</v>
      </c>
    </row>
    <row r="5" spans="1:2" ht="28.8" x14ac:dyDescent="0.3">
      <c r="A5" s="14">
        <f t="shared" ref="A5:A18" si="0">A4+1</f>
        <v>3</v>
      </c>
      <c r="B5" s="12" t="s">
        <v>15</v>
      </c>
    </row>
    <row r="6" spans="1:2" ht="57.6" x14ac:dyDescent="0.3">
      <c r="A6" s="14">
        <f t="shared" si="0"/>
        <v>4</v>
      </c>
      <c r="B6" s="12" t="s">
        <v>16</v>
      </c>
    </row>
    <row r="7" spans="1:2" ht="144" x14ac:dyDescent="0.3">
      <c r="A7" s="14">
        <f t="shared" si="0"/>
        <v>5</v>
      </c>
      <c r="B7" s="12" t="s">
        <v>17</v>
      </c>
    </row>
    <row r="8" spans="1:2" ht="57.6" x14ac:dyDescent="0.3">
      <c r="A8" s="14">
        <f t="shared" si="0"/>
        <v>6</v>
      </c>
      <c r="B8" s="12" t="s">
        <v>64</v>
      </c>
    </row>
    <row r="9" spans="1:2" ht="28.8" x14ac:dyDescent="0.3">
      <c r="A9" s="14">
        <f t="shared" si="0"/>
        <v>7</v>
      </c>
      <c r="B9" s="12" t="s">
        <v>18</v>
      </c>
    </row>
    <row r="10" spans="1:2" ht="57.6" x14ac:dyDescent="0.3">
      <c r="A10" s="14">
        <f t="shared" si="0"/>
        <v>8</v>
      </c>
      <c r="B10" s="12" t="s">
        <v>19</v>
      </c>
    </row>
    <row r="11" spans="1:2" ht="57.6" x14ac:dyDescent="0.3">
      <c r="A11" s="14">
        <f t="shared" si="0"/>
        <v>9</v>
      </c>
      <c r="B11" s="12" t="s">
        <v>86</v>
      </c>
    </row>
    <row r="12" spans="1:2" ht="43.2" x14ac:dyDescent="0.3">
      <c r="A12" s="14">
        <f t="shared" si="0"/>
        <v>10</v>
      </c>
      <c r="B12" s="12" t="s">
        <v>20</v>
      </c>
    </row>
    <row r="13" spans="1:2" ht="72" x14ac:dyDescent="0.3">
      <c r="A13" s="14">
        <f t="shared" si="0"/>
        <v>11</v>
      </c>
      <c r="B13" s="12" t="s">
        <v>67</v>
      </c>
    </row>
    <row r="14" spans="1:2" ht="57.6" x14ac:dyDescent="0.3">
      <c r="A14" s="14">
        <f t="shared" si="0"/>
        <v>12</v>
      </c>
      <c r="B14" s="12" t="s">
        <v>65</v>
      </c>
    </row>
    <row r="15" spans="1:2" ht="43.2" x14ac:dyDescent="0.3">
      <c r="A15" s="14">
        <f t="shared" si="0"/>
        <v>13</v>
      </c>
      <c r="B15" s="12" t="s">
        <v>23</v>
      </c>
    </row>
    <row r="16" spans="1:2" ht="43.2" x14ac:dyDescent="0.3">
      <c r="A16" s="14">
        <f t="shared" si="0"/>
        <v>14</v>
      </c>
      <c r="B16" s="12" t="s">
        <v>21</v>
      </c>
    </row>
    <row r="17" spans="1:2" ht="43.2" x14ac:dyDescent="0.3">
      <c r="A17" s="14">
        <f t="shared" si="0"/>
        <v>15</v>
      </c>
      <c r="B17" s="12" t="s">
        <v>22</v>
      </c>
    </row>
    <row r="18" spans="1:2" ht="43.8" thickBot="1" x14ac:dyDescent="0.35">
      <c r="A18" s="16">
        <f t="shared" si="0"/>
        <v>16</v>
      </c>
      <c r="B18" s="17" t="s">
        <v>24</v>
      </c>
    </row>
  </sheetData>
  <mergeCells count="1">
    <mergeCell ref="A1:B1"/>
  </mergeCells>
  <pageMargins left="0.25" right="0.25" top="0.75" bottom="0.75" header="0.3" footer="0.3"/>
  <pageSetup orientation="portrait" r:id="rId1"/>
  <headerFooter>
    <oddHeader>&amp;L&amp;F  &amp;A&amp;R&amp;N</oddHead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8477D-D74E-49A4-8AE6-D4390EF583FA}">
  <dimension ref="A1:Q28"/>
  <sheetViews>
    <sheetView workbookViewId="0">
      <pane xSplit="4" ySplit="3" topLeftCell="E4" activePane="bottomRight" state="frozen"/>
      <selection pane="topRight" activeCell="E1" sqref="E1"/>
      <selection pane="bottomLeft" activeCell="A4" sqref="A4"/>
      <selection pane="bottomRight" activeCell="A2" sqref="A2:A3"/>
    </sheetView>
  </sheetViews>
  <sheetFormatPr defaultColWidth="8.77734375" defaultRowHeight="14.4" x14ac:dyDescent="0.3"/>
  <cols>
    <col min="1" max="1" width="5.5546875" style="21" customWidth="1"/>
    <col min="2" max="2" width="21.77734375" style="20" bestFit="1" customWidth="1"/>
    <col min="3" max="3" width="10.77734375" style="20" bestFit="1" customWidth="1"/>
    <col min="4" max="4" width="40.5546875" style="20" customWidth="1"/>
    <col min="5" max="5" width="4.5546875" style="21" bestFit="1" customWidth="1"/>
    <col min="6" max="7" width="6.77734375" style="20" bestFit="1" customWidth="1"/>
    <col min="8" max="8" width="4.5546875" style="21" bestFit="1" customWidth="1"/>
    <col min="9" max="10" width="6.77734375" style="20" bestFit="1" customWidth="1"/>
    <col min="11" max="11" width="4.5546875" style="21" bestFit="1" customWidth="1"/>
    <col min="12" max="13" width="6.77734375" style="20" bestFit="1" customWidth="1"/>
    <col min="14" max="14" width="5.33203125" style="21" bestFit="1" customWidth="1"/>
    <col min="15" max="15" width="6.77734375" style="20" bestFit="1" customWidth="1"/>
    <col min="16" max="16" width="10.5546875" style="20" bestFit="1" customWidth="1"/>
    <col min="17" max="17" width="47.88671875" style="20" customWidth="1"/>
    <col min="18" max="16384" width="8.77734375" style="20"/>
  </cols>
  <sheetData>
    <row r="1" spans="1:17" x14ac:dyDescent="0.3">
      <c r="A1" s="31" t="s">
        <v>39</v>
      </c>
    </row>
    <row r="2" spans="1:17" s="32" customFormat="1" x14ac:dyDescent="0.3">
      <c r="A2" s="42" t="s">
        <v>27</v>
      </c>
      <c r="B2" s="42" t="s">
        <v>28</v>
      </c>
      <c r="C2" s="42" t="s">
        <v>29</v>
      </c>
      <c r="D2" s="42" t="s">
        <v>30</v>
      </c>
      <c r="E2" s="42" t="s">
        <v>31</v>
      </c>
      <c r="F2" s="42"/>
      <c r="G2" s="42"/>
      <c r="H2" s="42" t="s">
        <v>32</v>
      </c>
      <c r="I2" s="42"/>
      <c r="J2" s="42"/>
      <c r="K2" s="42" t="s">
        <v>33</v>
      </c>
      <c r="L2" s="42"/>
      <c r="M2" s="42"/>
      <c r="N2" s="42" t="s">
        <v>34</v>
      </c>
      <c r="O2" s="42"/>
      <c r="P2" s="42"/>
      <c r="Q2" s="42" t="s">
        <v>35</v>
      </c>
    </row>
    <row r="3" spans="1:17" s="34" customFormat="1" ht="28.8" x14ac:dyDescent="0.3">
      <c r="A3" s="42"/>
      <c r="B3" s="42"/>
      <c r="C3" s="42"/>
      <c r="D3" s="42"/>
      <c r="E3" s="33" t="s">
        <v>36</v>
      </c>
      <c r="F3" s="33" t="s">
        <v>37</v>
      </c>
      <c r="G3" s="33" t="s">
        <v>38</v>
      </c>
      <c r="H3" s="33" t="s">
        <v>36</v>
      </c>
      <c r="I3" s="33" t="s">
        <v>37</v>
      </c>
      <c r="J3" s="33" t="s">
        <v>38</v>
      </c>
      <c r="K3" s="33" t="s">
        <v>36</v>
      </c>
      <c r="L3" s="33" t="s">
        <v>37</v>
      </c>
      <c r="M3" s="33" t="s">
        <v>38</v>
      </c>
      <c r="N3" s="33" t="s">
        <v>36</v>
      </c>
      <c r="O3" s="33" t="s">
        <v>37</v>
      </c>
      <c r="P3" s="33" t="s">
        <v>38</v>
      </c>
      <c r="Q3" s="42"/>
    </row>
    <row r="4" spans="1:17" ht="28.8" x14ac:dyDescent="0.3">
      <c r="A4" s="22">
        <v>1</v>
      </c>
      <c r="B4" s="23" t="s">
        <v>40</v>
      </c>
      <c r="C4" s="23" t="s">
        <v>41</v>
      </c>
      <c r="D4" s="35" t="s">
        <v>42</v>
      </c>
      <c r="E4" s="22">
        <v>4</v>
      </c>
      <c r="F4" s="18">
        <v>0</v>
      </c>
      <c r="G4" s="24">
        <f>F4*E4</f>
        <v>0</v>
      </c>
      <c r="H4" s="22">
        <v>508</v>
      </c>
      <c r="I4" s="18">
        <v>0</v>
      </c>
      <c r="J4" s="18">
        <f>I4*H4</f>
        <v>0</v>
      </c>
      <c r="K4" s="25">
        <f>ROUNDUP(((H4+E4)*0.05), 0)</f>
        <v>26</v>
      </c>
      <c r="L4" s="18">
        <v>0</v>
      </c>
      <c r="M4" s="18">
        <f>L4*K4</f>
        <v>0</v>
      </c>
      <c r="N4" s="25">
        <f t="shared" ref="N4:N21" si="0">K4+H4+E4</f>
        <v>538</v>
      </c>
      <c r="O4" s="18">
        <v>0</v>
      </c>
      <c r="P4" s="18">
        <f>O4*N4</f>
        <v>0</v>
      </c>
      <c r="Q4" s="26"/>
    </row>
    <row r="5" spans="1:17" ht="52.5" customHeight="1" x14ac:dyDescent="0.3">
      <c r="A5" s="22">
        <v>2</v>
      </c>
      <c r="B5" s="23" t="s">
        <v>84</v>
      </c>
      <c r="C5" s="23"/>
      <c r="D5" s="35" t="s">
        <v>74</v>
      </c>
      <c r="E5" s="22">
        <v>0</v>
      </c>
      <c r="F5" s="44">
        <v>0</v>
      </c>
      <c r="G5" s="44">
        <f t="shared" ref="G5:G25" si="1">F5*E5</f>
        <v>0</v>
      </c>
      <c r="H5" s="22">
        <v>0</v>
      </c>
      <c r="I5" s="44">
        <v>0</v>
      </c>
      <c r="J5" s="44">
        <f t="shared" ref="J5:J25" si="2">I5*H5</f>
        <v>0</v>
      </c>
      <c r="K5" s="25">
        <f>26</f>
        <v>26</v>
      </c>
      <c r="L5" s="18">
        <v>0</v>
      </c>
      <c r="M5" s="18">
        <f t="shared" ref="M5:M25" si="3">L5*K5</f>
        <v>0</v>
      </c>
      <c r="N5" s="25">
        <f t="shared" ref="N5" si="4">K5+H5+E5</f>
        <v>26</v>
      </c>
      <c r="O5" s="18">
        <v>0</v>
      </c>
      <c r="P5" s="18">
        <f>O5*N5</f>
        <v>0</v>
      </c>
      <c r="Q5" s="26" t="s">
        <v>75</v>
      </c>
    </row>
    <row r="6" spans="1:17" s="28" customFormat="1" x14ac:dyDescent="0.3">
      <c r="A6" s="25">
        <v>3</v>
      </c>
      <c r="B6" s="27" t="s">
        <v>40</v>
      </c>
      <c r="C6" s="27" t="s">
        <v>43</v>
      </c>
      <c r="D6" s="27" t="s">
        <v>73</v>
      </c>
      <c r="E6" s="25">
        <v>2</v>
      </c>
      <c r="F6" s="19">
        <v>0</v>
      </c>
      <c r="G6" s="19">
        <f t="shared" si="1"/>
        <v>0</v>
      </c>
      <c r="H6" s="25">
        <v>168</v>
      </c>
      <c r="I6" s="19">
        <v>0</v>
      </c>
      <c r="J6" s="19">
        <f t="shared" si="2"/>
        <v>0</v>
      </c>
      <c r="K6" s="25">
        <f>ROUNDUP(((H6+E6)*0.05), 0)</f>
        <v>9</v>
      </c>
      <c r="L6" s="19">
        <v>0</v>
      </c>
      <c r="M6" s="19">
        <f t="shared" si="3"/>
        <v>0</v>
      </c>
      <c r="N6" s="25">
        <f t="shared" si="0"/>
        <v>179</v>
      </c>
      <c r="O6" s="19">
        <v>0</v>
      </c>
      <c r="P6" s="19">
        <f t="shared" ref="P6:P24" si="5">O6*N6</f>
        <v>0</v>
      </c>
      <c r="Q6" s="29"/>
    </row>
    <row r="7" spans="1:17" ht="52.5" customHeight="1" x14ac:dyDescent="0.3">
      <c r="A7" s="22">
        <v>4</v>
      </c>
      <c r="B7" s="23" t="s">
        <v>84</v>
      </c>
      <c r="C7" s="23"/>
      <c r="D7" s="35" t="s">
        <v>76</v>
      </c>
      <c r="E7" s="22">
        <v>0</v>
      </c>
      <c r="F7" s="44">
        <v>0</v>
      </c>
      <c r="G7" s="44">
        <f t="shared" si="1"/>
        <v>0</v>
      </c>
      <c r="H7" s="22">
        <v>0</v>
      </c>
      <c r="I7" s="44">
        <v>0</v>
      </c>
      <c r="J7" s="44">
        <f t="shared" si="2"/>
        <v>0</v>
      </c>
      <c r="K7" s="25">
        <f>K6</f>
        <v>9</v>
      </c>
      <c r="L7" s="18">
        <v>0</v>
      </c>
      <c r="M7" s="18">
        <f t="shared" si="3"/>
        <v>0</v>
      </c>
      <c r="N7" s="25">
        <f t="shared" si="0"/>
        <v>9</v>
      </c>
      <c r="O7" s="18">
        <v>0</v>
      </c>
      <c r="P7" s="18">
        <f>O7*N7</f>
        <v>0</v>
      </c>
      <c r="Q7" s="26" t="s">
        <v>75</v>
      </c>
    </row>
    <row r="8" spans="1:17" x14ac:dyDescent="0.3">
      <c r="A8" s="22">
        <v>5</v>
      </c>
      <c r="B8" s="23" t="s">
        <v>40</v>
      </c>
      <c r="C8" s="23" t="s">
        <v>44</v>
      </c>
      <c r="D8" s="23" t="s">
        <v>45</v>
      </c>
      <c r="E8" s="22">
        <v>1</v>
      </c>
      <c r="F8" s="18">
        <v>0</v>
      </c>
      <c r="G8" s="18">
        <f t="shared" si="1"/>
        <v>0</v>
      </c>
      <c r="H8" s="22">
        <v>255</v>
      </c>
      <c r="I8" s="18">
        <v>0</v>
      </c>
      <c r="J8" s="18">
        <f t="shared" si="2"/>
        <v>0</v>
      </c>
      <c r="K8" s="25">
        <f t="shared" ref="K8:K21" si="6">ROUNDUP(((H8+E8)*0.1), 0)</f>
        <v>26</v>
      </c>
      <c r="L8" s="18">
        <v>0</v>
      </c>
      <c r="M8" s="18">
        <f t="shared" si="3"/>
        <v>0</v>
      </c>
      <c r="N8" s="25">
        <f t="shared" si="0"/>
        <v>282</v>
      </c>
      <c r="O8" s="18">
        <v>0</v>
      </c>
      <c r="P8" s="18">
        <f t="shared" si="5"/>
        <v>0</v>
      </c>
      <c r="Q8" s="23"/>
    </row>
    <row r="9" spans="1:17" ht="28.8" x14ac:dyDescent="0.3">
      <c r="A9" s="22">
        <v>6</v>
      </c>
      <c r="B9" s="23" t="s">
        <v>40</v>
      </c>
      <c r="C9" s="23" t="s">
        <v>46</v>
      </c>
      <c r="D9" s="35" t="s">
        <v>47</v>
      </c>
      <c r="E9" s="22">
        <v>3</v>
      </c>
      <c r="F9" s="18">
        <v>0</v>
      </c>
      <c r="G9" s="18">
        <f t="shared" si="1"/>
        <v>0</v>
      </c>
      <c r="H9" s="22">
        <v>335</v>
      </c>
      <c r="I9" s="18">
        <v>0</v>
      </c>
      <c r="J9" s="18">
        <f t="shared" si="2"/>
        <v>0</v>
      </c>
      <c r="K9" s="25">
        <f t="shared" si="6"/>
        <v>34</v>
      </c>
      <c r="L9" s="18">
        <v>0</v>
      </c>
      <c r="M9" s="18">
        <f t="shared" si="3"/>
        <v>0</v>
      </c>
      <c r="N9" s="25">
        <f t="shared" si="0"/>
        <v>372</v>
      </c>
      <c r="O9" s="18">
        <v>0</v>
      </c>
      <c r="P9" s="18">
        <f t="shared" si="5"/>
        <v>0</v>
      </c>
      <c r="Q9" s="23"/>
    </row>
    <row r="10" spans="1:17" x14ac:dyDescent="0.3">
      <c r="A10" s="22">
        <v>7</v>
      </c>
      <c r="B10" s="23" t="s">
        <v>40</v>
      </c>
      <c r="C10" s="23" t="s">
        <v>48</v>
      </c>
      <c r="D10" s="23" t="s">
        <v>49</v>
      </c>
      <c r="E10" s="22">
        <v>2</v>
      </c>
      <c r="F10" s="18">
        <v>0</v>
      </c>
      <c r="G10" s="18">
        <f t="shared" si="1"/>
        <v>0</v>
      </c>
      <c r="H10" s="22">
        <v>106</v>
      </c>
      <c r="I10" s="18">
        <v>0</v>
      </c>
      <c r="J10" s="18">
        <f t="shared" si="2"/>
        <v>0</v>
      </c>
      <c r="K10" s="25">
        <f>ROUNDUP(((H10+E10)*0.05), 0)</f>
        <v>6</v>
      </c>
      <c r="L10" s="18">
        <v>0</v>
      </c>
      <c r="M10" s="18">
        <f t="shared" si="3"/>
        <v>0</v>
      </c>
      <c r="N10" s="25">
        <f t="shared" si="0"/>
        <v>114</v>
      </c>
      <c r="O10" s="18">
        <v>0</v>
      </c>
      <c r="P10" s="18">
        <f t="shared" si="5"/>
        <v>0</v>
      </c>
      <c r="Q10" s="26"/>
    </row>
    <row r="11" spans="1:17" ht="31.95" customHeight="1" x14ac:dyDescent="0.3">
      <c r="A11" s="22">
        <v>8</v>
      </c>
      <c r="B11" s="23" t="s">
        <v>84</v>
      </c>
      <c r="C11" s="23"/>
      <c r="D11" s="35" t="s">
        <v>77</v>
      </c>
      <c r="E11" s="22">
        <v>0</v>
      </c>
      <c r="F11" s="44">
        <v>0</v>
      </c>
      <c r="G11" s="44">
        <f t="shared" si="1"/>
        <v>0</v>
      </c>
      <c r="H11" s="22">
        <v>0</v>
      </c>
      <c r="I11" s="44">
        <v>0</v>
      </c>
      <c r="J11" s="44">
        <f t="shared" si="2"/>
        <v>0</v>
      </c>
      <c r="K11" s="25">
        <f>K10</f>
        <v>6</v>
      </c>
      <c r="L11" s="18">
        <v>0</v>
      </c>
      <c r="M11" s="18">
        <f t="shared" si="3"/>
        <v>0</v>
      </c>
      <c r="N11" s="25">
        <f t="shared" ref="N11" si="7">K11+H11+E11</f>
        <v>6</v>
      </c>
      <c r="O11" s="18">
        <v>0</v>
      </c>
      <c r="P11" s="18">
        <f>O11*N11</f>
        <v>0</v>
      </c>
      <c r="Q11" s="26" t="s">
        <v>75</v>
      </c>
    </row>
    <row r="12" spans="1:17" s="28" customFormat="1" x14ac:dyDescent="0.3">
      <c r="A12" s="22">
        <v>9</v>
      </c>
      <c r="B12" s="27" t="s">
        <v>40</v>
      </c>
      <c r="C12" s="27" t="s">
        <v>50</v>
      </c>
      <c r="D12" s="36" t="s">
        <v>69</v>
      </c>
      <c r="E12" s="25">
        <v>1</v>
      </c>
      <c r="F12" s="19">
        <v>0</v>
      </c>
      <c r="G12" s="19">
        <f t="shared" si="1"/>
        <v>0</v>
      </c>
      <c r="H12" s="25">
        <v>21</v>
      </c>
      <c r="I12" s="19">
        <v>0</v>
      </c>
      <c r="J12" s="19">
        <f t="shared" si="2"/>
        <v>0</v>
      </c>
      <c r="K12" s="25">
        <f t="shared" ref="K12" si="8">ROUNDUP(((H12+E12)*0.1), 0)</f>
        <v>3</v>
      </c>
      <c r="L12" s="19">
        <v>0</v>
      </c>
      <c r="M12" s="19">
        <f t="shared" si="3"/>
        <v>0</v>
      </c>
      <c r="N12" s="25">
        <f t="shared" ref="N12:N13" si="9">K12+H12+E12</f>
        <v>25</v>
      </c>
      <c r="O12" s="19">
        <v>0</v>
      </c>
      <c r="P12" s="19">
        <f t="shared" ref="P12" si="10">O12*N12</f>
        <v>0</v>
      </c>
      <c r="Q12" s="27"/>
    </row>
    <row r="13" spans="1:17" ht="33.450000000000003" customHeight="1" x14ac:dyDescent="0.3">
      <c r="A13" s="22">
        <v>10</v>
      </c>
      <c r="B13" s="23" t="s">
        <v>84</v>
      </c>
      <c r="C13" s="23"/>
      <c r="D13" s="35" t="s">
        <v>78</v>
      </c>
      <c r="E13" s="22">
        <v>0</v>
      </c>
      <c r="F13" s="44">
        <v>0</v>
      </c>
      <c r="G13" s="44">
        <f t="shared" si="1"/>
        <v>0</v>
      </c>
      <c r="H13" s="22">
        <v>0</v>
      </c>
      <c r="I13" s="44">
        <v>0</v>
      </c>
      <c r="J13" s="44">
        <f t="shared" si="2"/>
        <v>0</v>
      </c>
      <c r="K13" s="25">
        <f>K12</f>
        <v>3</v>
      </c>
      <c r="L13" s="18">
        <v>0</v>
      </c>
      <c r="M13" s="18">
        <f t="shared" si="3"/>
        <v>0</v>
      </c>
      <c r="N13" s="25">
        <f t="shared" si="9"/>
        <v>3</v>
      </c>
      <c r="O13" s="18">
        <v>0</v>
      </c>
      <c r="P13" s="18">
        <f>O13*N13</f>
        <v>0</v>
      </c>
      <c r="Q13" s="26" t="s">
        <v>79</v>
      </c>
    </row>
    <row r="14" spans="1:17" x14ac:dyDescent="0.3">
      <c r="A14" s="22">
        <v>11</v>
      </c>
      <c r="B14" s="23" t="s">
        <v>40</v>
      </c>
      <c r="C14" s="23" t="s">
        <v>51</v>
      </c>
      <c r="D14" s="23" t="s">
        <v>52</v>
      </c>
      <c r="E14" s="22">
        <v>3</v>
      </c>
      <c r="F14" s="18">
        <v>0</v>
      </c>
      <c r="G14" s="18">
        <f t="shared" si="1"/>
        <v>0</v>
      </c>
      <c r="H14" s="22">
        <v>63</v>
      </c>
      <c r="I14" s="18">
        <v>0</v>
      </c>
      <c r="J14" s="18">
        <f t="shared" si="2"/>
        <v>0</v>
      </c>
      <c r="K14" s="25">
        <f t="shared" si="6"/>
        <v>7</v>
      </c>
      <c r="L14" s="18">
        <v>0</v>
      </c>
      <c r="M14" s="18">
        <f t="shared" si="3"/>
        <v>0</v>
      </c>
      <c r="N14" s="25">
        <f t="shared" si="0"/>
        <v>73</v>
      </c>
      <c r="O14" s="18">
        <v>0</v>
      </c>
      <c r="P14" s="18">
        <f t="shared" si="5"/>
        <v>0</v>
      </c>
      <c r="Q14" s="23"/>
    </row>
    <row r="15" spans="1:17" s="28" customFormat="1" x14ac:dyDescent="0.3">
      <c r="A15" s="22">
        <v>12</v>
      </c>
      <c r="B15" s="27" t="s">
        <v>40</v>
      </c>
      <c r="C15" s="27" t="s">
        <v>53</v>
      </c>
      <c r="D15" s="27" t="s">
        <v>68</v>
      </c>
      <c r="E15" s="25">
        <v>3</v>
      </c>
      <c r="F15" s="19">
        <v>0</v>
      </c>
      <c r="G15" s="19">
        <f t="shared" si="1"/>
        <v>0</v>
      </c>
      <c r="H15" s="25">
        <v>657</v>
      </c>
      <c r="I15" s="19">
        <v>0</v>
      </c>
      <c r="J15" s="19">
        <f t="shared" si="2"/>
        <v>0</v>
      </c>
      <c r="K15" s="25">
        <f>ROUNDUP(((H15+E15)*0.05), 0)</f>
        <v>33</v>
      </c>
      <c r="L15" s="19">
        <v>0</v>
      </c>
      <c r="M15" s="19">
        <f t="shared" si="3"/>
        <v>0</v>
      </c>
      <c r="N15" s="25">
        <f t="shared" si="0"/>
        <v>693</v>
      </c>
      <c r="O15" s="19">
        <v>0</v>
      </c>
      <c r="P15" s="19">
        <f t="shared" si="5"/>
        <v>0</v>
      </c>
      <c r="Q15" s="27"/>
    </row>
    <row r="16" spans="1:17" x14ac:dyDescent="0.3">
      <c r="A16" s="22">
        <v>13</v>
      </c>
      <c r="B16" s="23" t="s">
        <v>40</v>
      </c>
      <c r="C16" s="23" t="s">
        <v>54</v>
      </c>
      <c r="D16" s="35" t="s">
        <v>55</v>
      </c>
      <c r="E16" s="22">
        <v>1</v>
      </c>
      <c r="F16" s="18">
        <v>0</v>
      </c>
      <c r="G16" s="18">
        <f t="shared" si="1"/>
        <v>0</v>
      </c>
      <c r="H16" s="22">
        <v>264</v>
      </c>
      <c r="I16" s="18">
        <v>0</v>
      </c>
      <c r="J16" s="18">
        <f t="shared" si="2"/>
        <v>0</v>
      </c>
      <c r="K16" s="25">
        <f>ROUNDUP(((H16+E16)*0.05), 0)</f>
        <v>14</v>
      </c>
      <c r="L16" s="18">
        <v>0</v>
      </c>
      <c r="M16" s="18">
        <f t="shared" si="3"/>
        <v>0</v>
      </c>
      <c r="N16" s="25">
        <f t="shared" si="0"/>
        <v>279</v>
      </c>
      <c r="O16" s="18">
        <v>0</v>
      </c>
      <c r="P16" s="18">
        <f t="shared" si="5"/>
        <v>0</v>
      </c>
      <c r="Q16" s="23"/>
    </row>
    <row r="17" spans="1:17" s="28" customFormat="1" x14ac:dyDescent="0.3">
      <c r="A17" s="22">
        <v>14</v>
      </c>
      <c r="B17" s="27" t="s">
        <v>40</v>
      </c>
      <c r="C17" s="27" t="s">
        <v>56</v>
      </c>
      <c r="D17" s="27" t="s">
        <v>81</v>
      </c>
      <c r="E17" s="25">
        <v>1</v>
      </c>
      <c r="F17" s="19">
        <v>0</v>
      </c>
      <c r="G17" s="19">
        <f t="shared" si="1"/>
        <v>0</v>
      </c>
      <c r="H17" s="25">
        <v>21</v>
      </c>
      <c r="I17" s="19">
        <v>0</v>
      </c>
      <c r="J17" s="19">
        <f t="shared" si="2"/>
        <v>0</v>
      </c>
      <c r="K17" s="25">
        <f t="shared" si="6"/>
        <v>3</v>
      </c>
      <c r="L17" s="19">
        <v>0</v>
      </c>
      <c r="M17" s="19">
        <f t="shared" si="3"/>
        <v>0</v>
      </c>
      <c r="N17" s="25">
        <f t="shared" si="0"/>
        <v>25</v>
      </c>
      <c r="O17" s="19">
        <v>0</v>
      </c>
      <c r="P17" s="19">
        <f t="shared" si="5"/>
        <v>0</v>
      </c>
      <c r="Q17" s="27"/>
    </row>
    <row r="18" spans="1:17" ht="33" customHeight="1" x14ac:dyDescent="0.3">
      <c r="A18" s="22">
        <v>15</v>
      </c>
      <c r="B18" s="23" t="s">
        <v>84</v>
      </c>
      <c r="C18" s="23"/>
      <c r="D18" s="35" t="s">
        <v>80</v>
      </c>
      <c r="E18" s="22">
        <v>0</v>
      </c>
      <c r="F18" s="44">
        <v>0</v>
      </c>
      <c r="G18" s="44">
        <f t="shared" si="1"/>
        <v>0</v>
      </c>
      <c r="H18" s="22">
        <v>0</v>
      </c>
      <c r="I18" s="44">
        <v>0</v>
      </c>
      <c r="J18" s="44">
        <f t="shared" si="2"/>
        <v>0</v>
      </c>
      <c r="K18" s="25">
        <f>K17</f>
        <v>3</v>
      </c>
      <c r="L18" s="18">
        <v>0</v>
      </c>
      <c r="M18" s="18">
        <f t="shared" si="3"/>
        <v>0</v>
      </c>
      <c r="N18" s="25">
        <f t="shared" si="0"/>
        <v>3</v>
      </c>
      <c r="O18" s="18">
        <v>0</v>
      </c>
      <c r="P18" s="18">
        <f>O18*N18</f>
        <v>0</v>
      </c>
      <c r="Q18" s="26" t="s">
        <v>79</v>
      </c>
    </row>
    <row r="19" spans="1:17" x14ac:dyDescent="0.3">
      <c r="A19" s="22">
        <v>16</v>
      </c>
      <c r="B19" s="23" t="s">
        <v>40</v>
      </c>
      <c r="C19" s="23" t="s">
        <v>57</v>
      </c>
      <c r="D19" s="23" t="s">
        <v>72</v>
      </c>
      <c r="E19" s="22">
        <v>1</v>
      </c>
      <c r="F19" s="18">
        <v>0</v>
      </c>
      <c r="G19" s="18">
        <f t="shared" si="1"/>
        <v>0</v>
      </c>
      <c r="H19" s="22">
        <v>315</v>
      </c>
      <c r="I19" s="18">
        <v>0</v>
      </c>
      <c r="J19" s="18">
        <f t="shared" si="2"/>
        <v>0</v>
      </c>
      <c r="K19" s="25">
        <f>ROUNDUP(((H19+E19)*0.05), 0)</f>
        <v>16</v>
      </c>
      <c r="L19" s="18">
        <v>0</v>
      </c>
      <c r="M19" s="18">
        <f t="shared" si="3"/>
        <v>0</v>
      </c>
      <c r="N19" s="25">
        <f t="shared" si="0"/>
        <v>332</v>
      </c>
      <c r="O19" s="18">
        <v>0</v>
      </c>
      <c r="P19" s="18">
        <f t="shared" si="5"/>
        <v>0</v>
      </c>
      <c r="Q19" s="26"/>
    </row>
    <row r="20" spans="1:17" ht="36" customHeight="1" x14ac:dyDescent="0.3">
      <c r="A20" s="22">
        <v>17</v>
      </c>
      <c r="B20" s="23" t="s">
        <v>84</v>
      </c>
      <c r="C20" s="23"/>
      <c r="D20" s="35" t="s">
        <v>82</v>
      </c>
      <c r="E20" s="22">
        <v>0</v>
      </c>
      <c r="F20" s="44">
        <v>0</v>
      </c>
      <c r="G20" s="44">
        <f t="shared" si="1"/>
        <v>0</v>
      </c>
      <c r="H20" s="22">
        <v>0</v>
      </c>
      <c r="I20" s="44">
        <v>0</v>
      </c>
      <c r="J20" s="44">
        <f t="shared" si="2"/>
        <v>0</v>
      </c>
      <c r="K20" s="25">
        <f>K19</f>
        <v>16</v>
      </c>
      <c r="L20" s="18">
        <v>0</v>
      </c>
      <c r="M20" s="18">
        <f t="shared" si="3"/>
        <v>0</v>
      </c>
      <c r="N20" s="25">
        <f t="shared" si="0"/>
        <v>16</v>
      </c>
      <c r="O20" s="18">
        <v>0</v>
      </c>
      <c r="P20" s="18">
        <f>O20*N20</f>
        <v>0</v>
      </c>
      <c r="Q20" s="26" t="s">
        <v>75</v>
      </c>
    </row>
    <row r="21" spans="1:17" x14ac:dyDescent="0.3">
      <c r="A21" s="22">
        <v>19</v>
      </c>
      <c r="B21" s="23" t="s">
        <v>40</v>
      </c>
      <c r="C21" s="23" t="s">
        <v>58</v>
      </c>
      <c r="D21" s="23" t="s">
        <v>59</v>
      </c>
      <c r="E21" s="22">
        <v>1</v>
      </c>
      <c r="F21" s="18">
        <v>0</v>
      </c>
      <c r="G21" s="18">
        <f t="shared" si="1"/>
        <v>0</v>
      </c>
      <c r="H21" s="22">
        <v>315</v>
      </c>
      <c r="I21" s="18">
        <v>0</v>
      </c>
      <c r="J21" s="18">
        <f t="shared" si="2"/>
        <v>0</v>
      </c>
      <c r="K21" s="25">
        <f t="shared" si="6"/>
        <v>32</v>
      </c>
      <c r="L21" s="18">
        <v>0</v>
      </c>
      <c r="M21" s="18">
        <f t="shared" si="3"/>
        <v>0</v>
      </c>
      <c r="N21" s="25">
        <f t="shared" si="0"/>
        <v>348</v>
      </c>
      <c r="O21" s="18">
        <v>0</v>
      </c>
      <c r="P21" s="18">
        <f t="shared" si="5"/>
        <v>0</v>
      </c>
      <c r="Q21" s="26"/>
    </row>
    <row r="22" spans="1:17" ht="36.450000000000003" customHeight="1" x14ac:dyDescent="0.3">
      <c r="A22" s="22">
        <v>20</v>
      </c>
      <c r="B22" s="23" t="s">
        <v>84</v>
      </c>
      <c r="C22" s="23"/>
      <c r="D22" s="35" t="s">
        <v>83</v>
      </c>
      <c r="E22" s="22">
        <v>0</v>
      </c>
      <c r="F22" s="44">
        <v>0</v>
      </c>
      <c r="G22" s="44">
        <f t="shared" si="1"/>
        <v>0</v>
      </c>
      <c r="H22" s="22">
        <v>0</v>
      </c>
      <c r="I22" s="44">
        <v>0</v>
      </c>
      <c r="J22" s="44">
        <f t="shared" si="2"/>
        <v>0</v>
      </c>
      <c r="K22" s="25">
        <f>K21</f>
        <v>32</v>
      </c>
      <c r="L22" s="18">
        <v>0</v>
      </c>
      <c r="M22" s="18">
        <f t="shared" si="3"/>
        <v>0</v>
      </c>
      <c r="N22" s="25">
        <f t="shared" ref="N22" si="11">K22+H22+E22</f>
        <v>32</v>
      </c>
      <c r="O22" s="18">
        <v>0</v>
      </c>
      <c r="P22" s="18">
        <f>O22*N22</f>
        <v>0</v>
      </c>
      <c r="Q22" s="26" t="s">
        <v>75</v>
      </c>
    </row>
    <row r="23" spans="1:17" s="28" customFormat="1" x14ac:dyDescent="0.3">
      <c r="A23" s="22">
        <v>21</v>
      </c>
      <c r="B23" s="27" t="s">
        <v>40</v>
      </c>
      <c r="C23" s="27" t="s">
        <v>70</v>
      </c>
      <c r="D23" s="36" t="s">
        <v>71</v>
      </c>
      <c r="E23" s="25">
        <v>4</v>
      </c>
      <c r="F23" s="19">
        <v>0</v>
      </c>
      <c r="G23" s="19">
        <f t="shared" si="1"/>
        <v>0</v>
      </c>
      <c r="H23" s="25">
        <v>590</v>
      </c>
      <c r="I23" s="19">
        <v>0</v>
      </c>
      <c r="J23" s="19">
        <f t="shared" si="2"/>
        <v>0</v>
      </c>
      <c r="K23" s="25">
        <f>ROUNDUP(((H23+E23)*0.05), 0)</f>
        <v>30</v>
      </c>
      <c r="L23" s="19">
        <v>0</v>
      </c>
      <c r="M23" s="19">
        <f t="shared" si="3"/>
        <v>0</v>
      </c>
      <c r="N23" s="25">
        <f>K23+H23+E23</f>
        <v>624</v>
      </c>
      <c r="O23" s="19">
        <v>0</v>
      </c>
      <c r="P23" s="19">
        <f t="shared" ref="P23" si="12">O23*N23</f>
        <v>0</v>
      </c>
      <c r="Q23" s="29"/>
    </row>
    <row r="24" spans="1:17" s="28" customFormat="1" x14ac:dyDescent="0.3">
      <c r="A24" s="22">
        <v>22</v>
      </c>
      <c r="B24" s="27" t="s">
        <v>40</v>
      </c>
      <c r="C24" s="27" t="s">
        <v>60</v>
      </c>
      <c r="D24" s="36" t="s">
        <v>61</v>
      </c>
      <c r="E24" s="25">
        <v>2</v>
      </c>
      <c r="F24" s="19">
        <v>0</v>
      </c>
      <c r="G24" s="19">
        <f t="shared" si="1"/>
        <v>0</v>
      </c>
      <c r="H24" s="25">
        <f>21*2</f>
        <v>42</v>
      </c>
      <c r="I24" s="19">
        <v>0</v>
      </c>
      <c r="J24" s="19">
        <f t="shared" si="2"/>
        <v>0</v>
      </c>
      <c r="K24" s="25">
        <f>ROUNDUP(((H24+E24)*0.1), 0)</f>
        <v>5</v>
      </c>
      <c r="L24" s="19">
        <v>0</v>
      </c>
      <c r="M24" s="19">
        <f t="shared" si="3"/>
        <v>0</v>
      </c>
      <c r="N24" s="25">
        <f t="shared" ref="N24:N25" si="13">K24+H24+E24</f>
        <v>49</v>
      </c>
      <c r="O24" s="19">
        <v>0</v>
      </c>
      <c r="P24" s="19">
        <f t="shared" si="5"/>
        <v>0</v>
      </c>
      <c r="Q24" s="29"/>
    </row>
    <row r="25" spans="1:17" ht="36.450000000000003" customHeight="1" x14ac:dyDescent="0.3">
      <c r="A25" s="22">
        <v>23</v>
      </c>
      <c r="B25" s="23" t="s">
        <v>84</v>
      </c>
      <c r="C25" s="23"/>
      <c r="D25" s="35" t="s">
        <v>80</v>
      </c>
      <c r="E25" s="22">
        <v>0</v>
      </c>
      <c r="F25" s="44">
        <v>0</v>
      </c>
      <c r="G25" s="44">
        <f t="shared" si="1"/>
        <v>0</v>
      </c>
      <c r="H25" s="22">
        <v>0</v>
      </c>
      <c r="I25" s="44">
        <v>0</v>
      </c>
      <c r="J25" s="44">
        <f t="shared" si="2"/>
        <v>0</v>
      </c>
      <c r="K25" s="25">
        <f>K24</f>
        <v>5</v>
      </c>
      <c r="L25" s="18">
        <v>0</v>
      </c>
      <c r="M25" s="18">
        <f t="shared" si="3"/>
        <v>0</v>
      </c>
      <c r="N25" s="25">
        <f t="shared" si="13"/>
        <v>5</v>
      </c>
      <c r="O25" s="18">
        <v>0</v>
      </c>
      <c r="P25" s="18">
        <f>O25*N25</f>
        <v>0</v>
      </c>
      <c r="Q25" s="26" t="s">
        <v>79</v>
      </c>
    </row>
    <row r="26" spans="1:17" x14ac:dyDescent="0.3">
      <c r="D26" s="37" t="s">
        <v>34</v>
      </c>
      <c r="G26" s="45">
        <f>SUM(G4:G25)</f>
        <v>0</v>
      </c>
      <c r="J26" s="30">
        <f>SUM(J4:J25)</f>
        <v>0</v>
      </c>
      <c r="M26" s="30">
        <f>SUM(M4:M25)</f>
        <v>0</v>
      </c>
      <c r="P26" s="30">
        <f>SUM(P4:P25)</f>
        <v>0</v>
      </c>
    </row>
    <row r="28" spans="1:17" x14ac:dyDescent="0.3">
      <c r="A28" s="43" t="s">
        <v>85</v>
      </c>
    </row>
  </sheetData>
  <mergeCells count="9">
    <mergeCell ref="H2:J2"/>
    <mergeCell ref="K2:M2"/>
    <mergeCell ref="N2:P2"/>
    <mergeCell ref="Q2:Q3"/>
    <mergeCell ref="A2:A3"/>
    <mergeCell ref="B2:B3"/>
    <mergeCell ref="C2:C3"/>
    <mergeCell ref="D2:D3"/>
    <mergeCell ref="E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Overview</vt:lpstr>
      <vt:lpstr>Requirements</vt:lpstr>
      <vt:lpstr>Decorative Lighting</vt:lpstr>
      <vt:lpstr>Requirements!Print_Titles</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2025-04-20T01:56:42Z</cp:lastPrinted>
  <dcterms:created xsi:type="dcterms:W3CDTF">2022-10-30T01:42:34Z</dcterms:created>
  <dcterms:modified xsi:type="dcterms:W3CDTF">2025-05-07T02:16:40Z</dcterms:modified>
</cp:coreProperties>
</file>